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1_Projekty\2 0 2 5\2025-14 Sportoviště Přelouč\B_Hokejbalové hřiště\Rozpočet\"/>
    </mc:Choice>
  </mc:AlternateContent>
  <xr:revisionPtr revIDLastSave="0" documentId="8_{212CEDCB-9598-469F-AA82-F05A07FCB268}" xr6:coauthVersionLast="47" xr6:coauthVersionMax="47" xr10:uidLastSave="{00000000-0000-0000-0000-000000000000}"/>
  <bookViews>
    <workbookView xWindow="-23148" yWindow="-36" windowWidth="23256" windowHeight="13176" xr2:uid="{0A9034C1-B1A9-4555-981C-ABA9ACDE2EFA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Pol'!$A$1:$U$143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 l="1"/>
  <c r="I49" i="1"/>
  <c r="I48" i="1"/>
  <c r="I47" i="1"/>
  <c r="G39" i="1"/>
  <c r="F39" i="1"/>
  <c r="G133" i="12"/>
  <c r="AC133" i="12"/>
  <c r="AD133" i="12"/>
  <c r="BA112" i="12"/>
  <c r="BA106" i="12"/>
  <c r="BA104" i="12"/>
  <c r="BA95" i="12"/>
  <c r="BA94" i="12"/>
  <c r="BA92" i="12"/>
  <c r="BA89" i="12"/>
  <c r="BA81" i="12"/>
  <c r="BA78" i="12"/>
  <c r="BA77" i="12"/>
  <c r="BA76" i="12"/>
  <c r="BA75" i="12"/>
  <c r="BA73" i="12"/>
  <c r="BA72" i="12"/>
  <c r="BA70" i="12"/>
  <c r="BA69" i="12"/>
  <c r="BA68" i="12"/>
  <c r="BA67" i="12"/>
  <c r="BA66" i="12"/>
  <c r="BA65" i="12"/>
  <c r="BA64" i="12"/>
  <c r="BA63" i="12"/>
  <c r="BA62" i="12"/>
  <c r="BA61" i="12"/>
  <c r="BA60" i="12"/>
  <c r="BA57" i="12"/>
  <c r="BA56" i="12"/>
  <c r="BA55" i="12"/>
  <c r="BA54" i="12"/>
  <c r="BA53" i="12"/>
  <c r="BA52" i="12"/>
  <c r="BA51" i="12"/>
  <c r="BA50" i="12"/>
  <c r="BA49" i="12"/>
  <c r="BA48" i="12"/>
  <c r="BA47" i="12"/>
  <c r="BA46" i="12"/>
  <c r="BA45" i="12"/>
  <c r="BA44" i="12"/>
  <c r="BA43" i="12"/>
  <c r="BA42" i="12"/>
  <c r="BA26" i="12"/>
  <c r="BA19" i="12"/>
  <c r="BA16" i="12"/>
  <c r="BA11" i="12"/>
  <c r="F9" i="12"/>
  <c r="G9" i="12"/>
  <c r="I9" i="12"/>
  <c r="I8" i="12" s="1"/>
  <c r="K9" i="12"/>
  <c r="K8" i="12" s="1"/>
  <c r="M9" i="12"/>
  <c r="O9" i="12"/>
  <c r="O8" i="12" s="1"/>
  <c r="Q9" i="12"/>
  <c r="Q8" i="12" s="1"/>
  <c r="U9" i="12"/>
  <c r="U8" i="12" s="1"/>
  <c r="F10" i="12"/>
  <c r="G10" i="12" s="1"/>
  <c r="M10" i="12" s="1"/>
  <c r="I10" i="12"/>
  <c r="K10" i="12"/>
  <c r="O10" i="12"/>
  <c r="Q10" i="12"/>
  <c r="U10" i="12"/>
  <c r="F12" i="12"/>
  <c r="G12" i="12"/>
  <c r="I12" i="12"/>
  <c r="K12" i="12"/>
  <c r="M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/>
  <c r="I14" i="12"/>
  <c r="K14" i="12"/>
  <c r="M14" i="12"/>
  <c r="O14" i="12"/>
  <c r="Q14" i="12"/>
  <c r="U14" i="12"/>
  <c r="F15" i="12"/>
  <c r="G15" i="12" s="1"/>
  <c r="M15" i="12" s="1"/>
  <c r="I15" i="12"/>
  <c r="K15" i="12"/>
  <c r="O15" i="12"/>
  <c r="Q15" i="12"/>
  <c r="U15" i="12"/>
  <c r="F17" i="12"/>
  <c r="G17" i="12"/>
  <c r="I17" i="12"/>
  <c r="K17" i="12"/>
  <c r="M17" i="12"/>
  <c r="O17" i="12"/>
  <c r="Q17" i="12"/>
  <c r="U17" i="12"/>
  <c r="F18" i="12"/>
  <c r="G18" i="12" s="1"/>
  <c r="M18" i="12" s="1"/>
  <c r="I18" i="12"/>
  <c r="K18" i="12"/>
  <c r="O18" i="12"/>
  <c r="Q18" i="12"/>
  <c r="U18" i="12"/>
  <c r="F20" i="12"/>
  <c r="G20" i="12"/>
  <c r="I20" i="12"/>
  <c r="K20" i="12"/>
  <c r="M20" i="12"/>
  <c r="O20" i="12"/>
  <c r="Q20" i="12"/>
  <c r="U20" i="12"/>
  <c r="F21" i="12"/>
  <c r="G21" i="12" s="1"/>
  <c r="M21" i="12" s="1"/>
  <c r="I21" i="12"/>
  <c r="K21" i="12"/>
  <c r="O21" i="12"/>
  <c r="Q21" i="12"/>
  <c r="U21" i="12"/>
  <c r="F22" i="12"/>
  <c r="G22" i="12"/>
  <c r="I22" i="12"/>
  <c r="K22" i="12"/>
  <c r="M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/>
  <c r="I24" i="12"/>
  <c r="K24" i="12"/>
  <c r="M24" i="12"/>
  <c r="O24" i="12"/>
  <c r="Q24" i="12"/>
  <c r="U24" i="12"/>
  <c r="F25" i="12"/>
  <c r="G25" i="12" s="1"/>
  <c r="M25" i="12" s="1"/>
  <c r="I25" i="12"/>
  <c r="K25" i="12"/>
  <c r="O25" i="12"/>
  <c r="Q25" i="12"/>
  <c r="U25" i="12"/>
  <c r="F27" i="12"/>
  <c r="G27" i="12"/>
  <c r="I27" i="12"/>
  <c r="K27" i="12"/>
  <c r="M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/>
  <c r="I29" i="12"/>
  <c r="K29" i="12"/>
  <c r="M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/>
  <c r="I31" i="12"/>
  <c r="K31" i="12"/>
  <c r="M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/>
  <c r="I33" i="12"/>
  <c r="K33" i="12"/>
  <c r="M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/>
  <c r="I35" i="12"/>
  <c r="K35" i="12"/>
  <c r="M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/>
  <c r="I37" i="12"/>
  <c r="K37" i="12"/>
  <c r="M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/>
  <c r="I39" i="12"/>
  <c r="K39" i="12"/>
  <c r="M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/>
  <c r="I41" i="12"/>
  <c r="K41" i="12"/>
  <c r="M41" i="12"/>
  <c r="O41" i="12"/>
  <c r="Q41" i="12"/>
  <c r="U41" i="12"/>
  <c r="F58" i="12"/>
  <c r="G58" i="12" s="1"/>
  <c r="M58" i="12" s="1"/>
  <c r="I58" i="12"/>
  <c r="K58" i="12"/>
  <c r="O58" i="12"/>
  <c r="Q58" i="12"/>
  <c r="U58" i="12"/>
  <c r="F59" i="12"/>
  <c r="G59" i="12"/>
  <c r="I59" i="12"/>
  <c r="K59" i="12"/>
  <c r="M59" i="12"/>
  <c r="O59" i="12"/>
  <c r="Q59" i="12"/>
  <c r="U59" i="12"/>
  <c r="F71" i="12"/>
  <c r="G71" i="12" s="1"/>
  <c r="M71" i="12" s="1"/>
  <c r="I71" i="12"/>
  <c r="K71" i="12"/>
  <c r="O71" i="12"/>
  <c r="Q71" i="12"/>
  <c r="U71" i="12"/>
  <c r="F79" i="12"/>
  <c r="G79" i="12"/>
  <c r="I79" i="12"/>
  <c r="K79" i="12"/>
  <c r="M79" i="12"/>
  <c r="O79" i="12"/>
  <c r="Q79" i="12"/>
  <c r="U79" i="12"/>
  <c r="F80" i="12"/>
  <c r="G80" i="12" s="1"/>
  <c r="M80" i="12" s="1"/>
  <c r="I80" i="12"/>
  <c r="K80" i="12"/>
  <c r="O80" i="12"/>
  <c r="Q80" i="12"/>
  <c r="U80" i="12"/>
  <c r="F82" i="12"/>
  <c r="G82" i="12"/>
  <c r="I82" i="12"/>
  <c r="K82" i="12"/>
  <c r="M82" i="12"/>
  <c r="O82" i="12"/>
  <c r="Q82" i="12"/>
  <c r="U82" i="12"/>
  <c r="F83" i="12"/>
  <c r="G83" i="12" s="1"/>
  <c r="M83" i="12" s="1"/>
  <c r="I83" i="12"/>
  <c r="K83" i="12"/>
  <c r="O83" i="12"/>
  <c r="Q83" i="12"/>
  <c r="U83" i="12"/>
  <c r="F85" i="12"/>
  <c r="G85" i="12"/>
  <c r="M85" i="12" s="1"/>
  <c r="M84" i="12" s="1"/>
  <c r="I85" i="12"/>
  <c r="K85" i="12"/>
  <c r="O85" i="12"/>
  <c r="Q85" i="12"/>
  <c r="U85" i="12"/>
  <c r="F86" i="12"/>
  <c r="G86" i="12"/>
  <c r="I86" i="12"/>
  <c r="I84" i="12" s="1"/>
  <c r="K86" i="12"/>
  <c r="K84" i="12" s="1"/>
  <c r="M86" i="12"/>
  <c r="O86" i="12"/>
  <c r="Q86" i="12"/>
  <c r="Q84" i="12" s="1"/>
  <c r="U86" i="12"/>
  <c r="U84" i="12" s="1"/>
  <c r="F87" i="12"/>
  <c r="G87" i="12"/>
  <c r="M87" i="12" s="1"/>
  <c r="I87" i="12"/>
  <c r="K87" i="12"/>
  <c r="O87" i="12"/>
  <c r="Q87" i="12"/>
  <c r="U87" i="12"/>
  <c r="F88" i="12"/>
  <c r="G88" i="12"/>
  <c r="I88" i="12"/>
  <c r="K88" i="12"/>
  <c r="M88" i="12"/>
  <c r="O88" i="12"/>
  <c r="O84" i="12" s="1"/>
  <c r="Q88" i="12"/>
  <c r="U88" i="12"/>
  <c r="F90" i="12"/>
  <c r="G90" i="12"/>
  <c r="M90" i="12" s="1"/>
  <c r="I90" i="12"/>
  <c r="K90" i="12"/>
  <c r="O90" i="12"/>
  <c r="Q90" i="12"/>
  <c r="U90" i="12"/>
  <c r="F91" i="12"/>
  <c r="G91" i="12"/>
  <c r="I91" i="12"/>
  <c r="K91" i="12"/>
  <c r="M91" i="12"/>
  <c r="O91" i="12"/>
  <c r="Q91" i="12"/>
  <c r="U91" i="12"/>
  <c r="F93" i="12"/>
  <c r="G93" i="12"/>
  <c r="M93" i="12" s="1"/>
  <c r="I93" i="12"/>
  <c r="K93" i="12"/>
  <c r="O93" i="12"/>
  <c r="Q93" i="12"/>
  <c r="U93" i="12"/>
  <c r="F96" i="12"/>
  <c r="G96" i="12"/>
  <c r="I96" i="12"/>
  <c r="K96" i="12"/>
  <c r="M96" i="12"/>
  <c r="O96" i="12"/>
  <c r="Q96" i="12"/>
  <c r="U96" i="12"/>
  <c r="F97" i="12"/>
  <c r="G97" i="12"/>
  <c r="M97" i="12" s="1"/>
  <c r="I97" i="12"/>
  <c r="K97" i="12"/>
  <c r="O97" i="12"/>
  <c r="Q97" i="12"/>
  <c r="U97" i="12"/>
  <c r="F98" i="12"/>
  <c r="G98" i="12"/>
  <c r="I98" i="12"/>
  <c r="K98" i="12"/>
  <c r="M98" i="12"/>
  <c r="O98" i="12"/>
  <c r="Q98" i="12"/>
  <c r="U98" i="12"/>
  <c r="F99" i="12"/>
  <c r="G99" i="12"/>
  <c r="M99" i="12" s="1"/>
  <c r="I99" i="12"/>
  <c r="K99" i="12"/>
  <c r="O99" i="12"/>
  <c r="Q99" i="12"/>
  <c r="U99" i="12"/>
  <c r="F100" i="12"/>
  <c r="G100" i="12"/>
  <c r="I100" i="12"/>
  <c r="K100" i="12"/>
  <c r="M100" i="12"/>
  <c r="O100" i="12"/>
  <c r="Q100" i="12"/>
  <c r="U100" i="12"/>
  <c r="F101" i="12"/>
  <c r="G101" i="12"/>
  <c r="M101" i="12" s="1"/>
  <c r="I101" i="12"/>
  <c r="K101" i="12"/>
  <c r="O101" i="12"/>
  <c r="Q101" i="12"/>
  <c r="U101" i="12"/>
  <c r="F102" i="12"/>
  <c r="G102" i="12"/>
  <c r="I102" i="12"/>
  <c r="K102" i="12"/>
  <c r="M102" i="12"/>
  <c r="O102" i="12"/>
  <c r="Q102" i="12"/>
  <c r="U102" i="12"/>
  <c r="F103" i="12"/>
  <c r="G103" i="12"/>
  <c r="M103" i="12" s="1"/>
  <c r="I103" i="12"/>
  <c r="K103" i="12"/>
  <c r="O103" i="12"/>
  <c r="Q103" i="12"/>
  <c r="U103" i="12"/>
  <c r="F105" i="12"/>
  <c r="G105" i="12"/>
  <c r="I105" i="12"/>
  <c r="K105" i="12"/>
  <c r="M105" i="12"/>
  <c r="O105" i="12"/>
  <c r="Q105" i="12"/>
  <c r="U105" i="12"/>
  <c r="F107" i="12"/>
  <c r="G107" i="12"/>
  <c r="M107" i="12" s="1"/>
  <c r="I107" i="12"/>
  <c r="K107" i="12"/>
  <c r="O107" i="12"/>
  <c r="Q107" i="12"/>
  <c r="U107" i="12"/>
  <c r="F108" i="12"/>
  <c r="G108" i="12"/>
  <c r="I108" i="12"/>
  <c r="K108" i="12"/>
  <c r="M108" i="12"/>
  <c r="O108" i="12"/>
  <c r="Q108" i="12"/>
  <c r="U108" i="12"/>
  <c r="F109" i="12"/>
  <c r="G109" i="12"/>
  <c r="M109" i="12" s="1"/>
  <c r="I109" i="12"/>
  <c r="K109" i="12"/>
  <c r="O109" i="12"/>
  <c r="Q109" i="12"/>
  <c r="U109" i="12"/>
  <c r="F110" i="12"/>
  <c r="G110" i="12"/>
  <c r="I110" i="12"/>
  <c r="K110" i="12"/>
  <c r="M110" i="12"/>
  <c r="O110" i="12"/>
  <c r="Q110" i="12"/>
  <c r="U110" i="12"/>
  <c r="F111" i="12"/>
  <c r="G111" i="12"/>
  <c r="M111" i="12" s="1"/>
  <c r="I111" i="12"/>
  <c r="K111" i="12"/>
  <c r="O111" i="12"/>
  <c r="Q111" i="12"/>
  <c r="U111" i="12"/>
  <c r="F113" i="12"/>
  <c r="G113" i="12"/>
  <c r="I113" i="12"/>
  <c r="K113" i="12"/>
  <c r="M113" i="12"/>
  <c r="O113" i="12"/>
  <c r="Q113" i="12"/>
  <c r="U113" i="12"/>
  <c r="G114" i="12"/>
  <c r="F115" i="12"/>
  <c r="G115" i="12"/>
  <c r="I115" i="12"/>
  <c r="K115" i="12"/>
  <c r="K114" i="12" s="1"/>
  <c r="M115" i="12"/>
  <c r="O115" i="12"/>
  <c r="O114" i="12" s="1"/>
  <c r="Q115" i="12"/>
  <c r="Q114" i="12" s="1"/>
  <c r="U115" i="12"/>
  <c r="U114" i="12" s="1"/>
  <c r="F116" i="12"/>
  <c r="G116" i="12"/>
  <c r="M116" i="12" s="1"/>
  <c r="I116" i="12"/>
  <c r="I114" i="12" s="1"/>
  <c r="K116" i="12"/>
  <c r="O116" i="12"/>
  <c r="Q116" i="12"/>
  <c r="U116" i="12"/>
  <c r="F117" i="12"/>
  <c r="G117" i="12"/>
  <c r="I117" i="12"/>
  <c r="K117" i="12"/>
  <c r="M117" i="12"/>
  <c r="O117" i="12"/>
  <c r="Q117" i="12"/>
  <c r="U117" i="12"/>
  <c r="F118" i="12"/>
  <c r="G118" i="12"/>
  <c r="M118" i="12" s="1"/>
  <c r="I118" i="12"/>
  <c r="K118" i="12"/>
  <c r="O118" i="12"/>
  <c r="Q118" i="12"/>
  <c r="U118" i="12"/>
  <c r="F119" i="12"/>
  <c r="G119" i="12"/>
  <c r="I119" i="12"/>
  <c r="K119" i="12"/>
  <c r="M119" i="12"/>
  <c r="O119" i="12"/>
  <c r="Q119" i="12"/>
  <c r="U119" i="12"/>
  <c r="F120" i="12"/>
  <c r="G120" i="12"/>
  <c r="M120" i="12" s="1"/>
  <c r="I120" i="12"/>
  <c r="K120" i="12"/>
  <c r="O120" i="12"/>
  <c r="Q120" i="12"/>
  <c r="U120" i="12"/>
  <c r="F121" i="12"/>
  <c r="G121" i="12"/>
  <c r="I121" i="12"/>
  <c r="K121" i="12"/>
  <c r="M121" i="12"/>
  <c r="O121" i="12"/>
  <c r="Q121" i="12"/>
  <c r="U121" i="12"/>
  <c r="F122" i="12"/>
  <c r="G122" i="12"/>
  <c r="M122" i="12" s="1"/>
  <c r="I122" i="12"/>
  <c r="K122" i="12"/>
  <c r="O122" i="12"/>
  <c r="Q122" i="12"/>
  <c r="U122" i="12"/>
  <c r="F124" i="12"/>
  <c r="G124" i="12"/>
  <c r="M124" i="12" s="1"/>
  <c r="M123" i="12" s="1"/>
  <c r="I124" i="12"/>
  <c r="I123" i="12" s="1"/>
  <c r="K124" i="12"/>
  <c r="K123" i="12" s="1"/>
  <c r="O124" i="12"/>
  <c r="Q124" i="12"/>
  <c r="U124" i="12"/>
  <c r="F125" i="12"/>
  <c r="G125" i="12"/>
  <c r="I125" i="12"/>
  <c r="K125" i="12"/>
  <c r="M125" i="12"/>
  <c r="O125" i="12"/>
  <c r="O123" i="12" s="1"/>
  <c r="Q125" i="12"/>
  <c r="Q123" i="12" s="1"/>
  <c r="U125" i="12"/>
  <c r="U123" i="12" s="1"/>
  <c r="F126" i="12"/>
  <c r="G126" i="12"/>
  <c r="M126" i="12" s="1"/>
  <c r="I126" i="12"/>
  <c r="K126" i="12"/>
  <c r="O126" i="12"/>
  <c r="Q126" i="12"/>
  <c r="U126" i="12"/>
  <c r="F127" i="12"/>
  <c r="G127" i="12"/>
  <c r="I127" i="12"/>
  <c r="K127" i="12"/>
  <c r="M127" i="12"/>
  <c r="O127" i="12"/>
  <c r="Q127" i="12"/>
  <c r="U127" i="12"/>
  <c r="F128" i="12"/>
  <c r="G128" i="12"/>
  <c r="M128" i="12" s="1"/>
  <c r="I128" i="12"/>
  <c r="K128" i="12"/>
  <c r="O128" i="12"/>
  <c r="Q128" i="12"/>
  <c r="U128" i="12"/>
  <c r="F129" i="12"/>
  <c r="G129" i="12"/>
  <c r="I129" i="12"/>
  <c r="K129" i="12"/>
  <c r="M129" i="12"/>
  <c r="O129" i="12"/>
  <c r="Q129" i="12"/>
  <c r="U129" i="12"/>
  <c r="F130" i="12"/>
  <c r="G130" i="12"/>
  <c r="M130" i="12" s="1"/>
  <c r="I130" i="12"/>
  <c r="K130" i="12"/>
  <c r="O130" i="12"/>
  <c r="Q130" i="12"/>
  <c r="U130" i="12"/>
  <c r="F131" i="12"/>
  <c r="G131" i="12"/>
  <c r="I131" i="12"/>
  <c r="K131" i="12"/>
  <c r="M131" i="12"/>
  <c r="O131" i="12"/>
  <c r="Q131" i="12"/>
  <c r="U131" i="12"/>
  <c r="I20" i="1"/>
  <c r="I19" i="1"/>
  <c r="I18" i="1"/>
  <c r="I17" i="1"/>
  <c r="I16" i="1"/>
  <c r="I51" i="1"/>
  <c r="G27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114" i="12"/>
  <c r="G8" i="12"/>
  <c r="M8" i="12"/>
  <c r="G123" i="12"/>
  <c r="G84" i="12"/>
  <c r="I21" i="1"/>
  <c r="I39" i="1"/>
  <c r="I40" i="1" s="1"/>
  <c r="J39" i="1" s="1"/>
  <c r="J40" i="1" s="1"/>
  <c r="G24" i="1" l="1"/>
  <c r="G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69732AE5-CE7A-48FA-B496-03BA47FA0A19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F4D93C70-3E1C-4294-A60C-5AA9A01C97B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E3701BCA-C210-442C-BD0F-0C5F66EE1949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685F12FA-3D26-4A16-8D8E-1FE6586B1E7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A81E88A1-749B-4CB6-B072-28E113AC9562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2406B8C5-2415-4A1D-B224-99F31EE2CC1E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<sst xmlns="http://schemas.openxmlformats.org/spreadsheetml/2006/main" count="532" uniqueCount="284">
  <si>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</si>
  <si>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</si>
  <si>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</si>
  <si>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</si>
  <si>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</si>
  <si>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</si>
  <si>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</si>
  <si>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</si>
  <si>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</si>
  <si>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</si>
  <si>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</si>
  <si>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</si>
  <si>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</si>
  <si>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</si>
  <si>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</si>
  <si>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</si>
  <si>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</si>
  <si>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</si>
  <si>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</si>
  <si>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</si>
  <si>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</si>
  <si>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</si>
  <si>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</si>
  <si>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</si>
  <si>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</si>
  <si>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</si>
  <si>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</si>
  <si>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</si>
  <si>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</si>
  <si>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</si>
  <si>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</si>
  <si>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</si>
  <si>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</si>
  <si>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</si>
  <si>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</si>
  <si>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</si>
  <si>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</si>
  <si>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</si>
  <si>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</si>
  <si>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</si>
  <si>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</si>
  <si>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</si>
  <si>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</si>
  <si>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Hokejbalové hřiště</t>
  </si>
  <si>
    <t>Rozpočet:</t>
  </si>
  <si>
    <t>Misto</t>
  </si>
  <si>
    <t>Osvětlení venkovních sportovních hřišť Přelouč</t>
  </si>
  <si>
    <t>Rozpočet</t>
  </si>
  <si>
    <t>Celkem za stavbu</t>
  </si>
  <si>
    <t>CZK</t>
  </si>
  <si>
    <t>Rekapitulace dílů</t>
  </si>
  <si>
    <t>Typ dílu</t>
  </si>
  <si>
    <t>M21</t>
  </si>
  <si>
    <t>Elektromontáže</t>
  </si>
  <si>
    <t>M46</t>
  </si>
  <si>
    <t>Zemní práce při montážích</t>
  </si>
  <si>
    <t>VN</t>
  </si>
  <si>
    <t>000</t>
  </si>
  <si>
    <t>Vedlejší a ostatní náklady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</si>
  <si>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</si>
  <si>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</si>
  <si>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</si>
  <si>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</si>
  <si>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</si>
  <si>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</si>
  <si>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</si>
  <si>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</si>
  <si>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</si>
  <si>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</si>
  <si>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</si>
  <si>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</si>
  <si>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</si>
  <si>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</si>
  <si>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</si>
  <si>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</si>
  <si>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</si>
  <si>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</si>
  <si>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</si>
  <si>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</si>
  <si>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</si>
  <si>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</si>
  <si>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</si>
  <si>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</si>
  <si>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</si>
  <si>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</si>
  <si>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</si>
  <si>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</si>
  <si>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210202120R00</t>
  </si>
  <si>
    <t>LED reflektor na sožár/výložník, mont.</t>
  </si>
  <si>
    <t>kus</t>
  </si>
  <si>
    <t>POL1_0</t>
  </si>
  <si>
    <t>0000000.02</t>
  </si>
  <si>
    <t>LED reflektor 1006W, IP66, 230V, 3000-4000K, dod.</t>
  </si>
  <si>
    <t>POL3_0</t>
  </si>
  <si>
    <t>Přesné charakteristiky reflektoru jsou uvedeny ve výpočtu osvětlení, který je přílohou dokumentace.</t>
  </si>
  <si>
    <t>POP</t>
  </si>
  <si>
    <t>210204011RS2</t>
  </si>
  <si>
    <t>Stožár osvětlovací ocelový délky do 12 m, včetně nákladů na autojeřáb, mont.</t>
  </si>
  <si>
    <t>0000000.03</t>
  </si>
  <si>
    <t>Stožár třístupňový dálniční, nadz. v. 10m, vetknutí 1,5m, 219/159/114, žárově zinkovaný, dod.</t>
  </si>
  <si>
    <t>650106323R00</t>
  </si>
  <si>
    <t>Montáž výložníku pro LED reflektor</t>
  </si>
  <si>
    <t>0000000.04</t>
  </si>
  <si>
    <t>Držák dvou reflektorů, 2/114-1500-PL, žárově zinkovaný, dod.</t>
  </si>
  <si>
    <t>Hmotnost jednoho reflektoru cca 30kg.</t>
  </si>
  <si>
    <t>210204202R00</t>
  </si>
  <si>
    <t>Elektrovýzbroj stožáru, mont.</t>
  </si>
  <si>
    <t>000000.06</t>
  </si>
  <si>
    <t>Stož. svorkovnice na DIN, průchozí, 2x poj. vývod, dod.</t>
  </si>
  <si>
    <t>Typ svorkovnice dle vzoru Přelouč, svorkovnice v soustavě TN-S.</t>
  </si>
  <si>
    <t>210810046RT3</t>
  </si>
  <si>
    <t>Kabel CYKY-J 3 x 2,5 mm2 , včetně dodávky kabelu</t>
  </si>
  <si>
    <t>m</t>
  </si>
  <si>
    <t>210810007RT1</t>
  </si>
  <si>
    <t>Kabel CYKY-J 3 x 4 mm2 volně uložený, včetně dodávky kabelu</t>
  </si>
  <si>
    <t>210810017RT1</t>
  </si>
  <si>
    <t xml:space="preserve">Kabel CYKY-J 5 x 4 mm2,volně uložený, včetně dodávky kabelu </t>
  </si>
  <si>
    <t>210810017RT2</t>
  </si>
  <si>
    <t xml:space="preserve">Kabel CYKY-J 5 x 6 mm2, volně uložený, včetně dodávky kabelu </t>
  </si>
  <si>
    <t>210810014RT1</t>
  </si>
  <si>
    <t xml:space="preserve">Kabel CYKY-J 4 x 16 mm2, včetně dodávky kabelu </t>
  </si>
  <si>
    <t>371201305R</t>
  </si>
  <si>
    <t>Kabel UTP Elite, Cat6, drát, dod.</t>
  </si>
  <si>
    <t>Jedná se o zemní (venkovní) datový kabel.</t>
  </si>
  <si>
    <t>222280214R00</t>
  </si>
  <si>
    <t>Kabel UTP/FTP kat.5e v trubkách, mont.</t>
  </si>
  <si>
    <t>210220021RT1</t>
  </si>
  <si>
    <t>Vedení uzemňovací v zemi FeZn do 120 mm2, včetně drátu FeZn D=10mm</t>
  </si>
  <si>
    <t>210220301RT2</t>
  </si>
  <si>
    <t>Svorka hromosvodová do 2 šroubů /SS, SZ, SO/, včetně dodávky svorky SS</t>
  </si>
  <si>
    <t>210220302RT6</t>
  </si>
  <si>
    <t>Svorka hromosvodová nad 2 šrouby /ST, SJ, SR, atd/, včetně dodávky svorky SP1</t>
  </si>
  <si>
    <t>212100109R00</t>
  </si>
  <si>
    <t>Ochrana svorek v zemi proti korozi</t>
  </si>
  <si>
    <t>210205310R00</t>
  </si>
  <si>
    <t>Osazení manžety na stožár, mont.</t>
  </si>
  <si>
    <t>0000000.10</t>
  </si>
  <si>
    <t>Ochranná manžeta stožáru pr. 219, dod.</t>
  </si>
  <si>
    <t>212100108R00</t>
  </si>
  <si>
    <t>Opatření vodiče smršťovací bužírkou, mont.</t>
  </si>
  <si>
    <t>56288999.1007</t>
  </si>
  <si>
    <t>Trubice smršťovací d 25 x 1000 m, zž, dod.</t>
  </si>
  <si>
    <t>210100003R00</t>
  </si>
  <si>
    <t>Ukončení vodičů + zapojení do 16 mm2</t>
  </si>
  <si>
    <t>210100001R00</t>
  </si>
  <si>
    <t>Ukončení vodičů + zapojení do 2,5 mm2</t>
  </si>
  <si>
    <t>000-0000.19</t>
  </si>
  <si>
    <t>Stožárové pouzdro plast  300/1500, včetně dodávky pouzdra</t>
  </si>
  <si>
    <t>000-0000.21</t>
  </si>
  <si>
    <t>Tuhá elinst. trubka - vysoká odolnost, vel. 50, vč. dodávky trubky</t>
  </si>
  <si>
    <t>650031625R00</t>
  </si>
  <si>
    <t>Montáž vestavby rozváděče do stáajícího rámu</t>
  </si>
  <si>
    <t>Rozváděč R2, dod.</t>
  </si>
  <si>
    <t>Položka obsahuje:</t>
  </si>
  <si>
    <t>Novou vestavbu do stávajícího rámu. Velikost stavebního otvoru cca 550 x 650mm.  IPxx/20, In=80A.</t>
  </si>
  <si>
    <t>1x vxpínač 80A</t>
  </si>
  <si>
    <t>1x jistič 40C/3</t>
  </si>
  <si>
    <t>1x jistič 40B/3</t>
  </si>
  <si>
    <t>1x jistič 32B/3</t>
  </si>
  <si>
    <t>4x jistič 16C/3</t>
  </si>
  <si>
    <t>4x stykač 40A/3p/230V</t>
  </si>
  <si>
    <t>1x jistič 2B/1</t>
  </si>
  <si>
    <t>2x jistič 20C/1</t>
  </si>
  <si>
    <t>2x jistič 16B/1</t>
  </si>
  <si>
    <t>4x jistič 10B/1</t>
  </si>
  <si>
    <t>3x chránič s nadproud. ochranou 16B/2/30mA</t>
  </si>
  <si>
    <t>3x chránič s nadproud. ochranou 10B/2/30mA</t>
  </si>
  <si>
    <t>4x vypínač na DIN 230V/10A</t>
  </si>
  <si>
    <t>svorky a drobné příslušenství.</t>
  </si>
  <si>
    <t>650031621R00</t>
  </si>
  <si>
    <t>Montáž rozváděče do váhy 25 kg</t>
  </si>
  <si>
    <t>Rozváděč R3, dod.</t>
  </si>
  <si>
    <t>Novou plastovou nástěnnou rozvodnici rozměry cca 300 x 600mm.  IP44/20, In=40A. Rozvodnice bude sloužit jako zásuvková skříň, kde na bocích rozvodnice budou zásuvky 2x230V/16A, 1x400V/16A, IP44.</t>
  </si>
  <si>
    <t>1x vxpínač 40A</t>
  </si>
  <si>
    <t>1x jistič 20B/3</t>
  </si>
  <si>
    <t>1x jistič 16B/3</t>
  </si>
  <si>
    <t>1x jistič 25B/1</t>
  </si>
  <si>
    <t>5x jistič 16B/1</t>
  </si>
  <si>
    <t>1x chránič s nadproud. ochranou 16B/2/30mA</t>
  </si>
  <si>
    <t>1x chránič 30mA/4p/40A</t>
  </si>
  <si>
    <t>0000000.11</t>
  </si>
  <si>
    <t>Rozváděč ZS, dod.</t>
  </si>
  <si>
    <t>Novou plastovou zásuvkovou skříň o rozměrech cca 300 x 300mm.  IP44/20, In=25A. Rozvodnice bude sloužit jako zásuvková skříň, kde pod uzamykatelným krytem budou zásuvky 2x230V, IP44 a 1x konektor RS232 (zapojení konektoru řeší objednatel).</t>
  </si>
  <si>
    <t/>
  </si>
  <si>
    <t>1x chránič 30mA/4p/25A</t>
  </si>
  <si>
    <t>3x jistič 16B/1</t>
  </si>
  <si>
    <t>1x konektor RS232</t>
  </si>
  <si>
    <t xml:space="preserve">Demontáž vestavby rozváděče </t>
  </si>
  <si>
    <t>Demontáž ocel. stožáru délky do 12 m, včetně nákladů na autojeřáb</t>
  </si>
  <si>
    <t>Demont. prvky budou uskladněny dle požadavků TS města.</t>
  </si>
  <si>
    <t>Demontáž reflektoru výbojkového</t>
  </si>
  <si>
    <t xml:space="preserve">Demontáž rozvodnice v přístavcích , a na střídačce </t>
  </si>
  <si>
    <t>460200173RT2</t>
  </si>
  <si>
    <t>Výkop kabelové rýhy 35/90 cm  hor.3, ruční výkop rýhy</t>
  </si>
  <si>
    <t>460200173RT1</t>
  </si>
  <si>
    <t>Výkop kabelové rýhy 35/90 cm  hor.3, strojní výkop rýhy</t>
  </si>
  <si>
    <t>460570173R00</t>
  </si>
  <si>
    <t>Zához rýhy 35/90 cm, hornina třídy 3, se zhutněním</t>
  </si>
  <si>
    <t>460420022RT3</t>
  </si>
  <si>
    <t>Zřízení kabelového lože v rýze š. do 65 cm z písku, lože tloušťky 20 cm</t>
  </si>
  <si>
    <t>Zřízení nebo rekonstrukce kabelového lože z kopaného písku. Dodání kopaného písku, přísun písku do rýhy, pokrytí dna rýhy souvislou urovnanou vrstvou písku, krycí vrstva tloušťky 5 nebo 10 cm nad kabelem. Bez zakrytí ochranným, nebo výstražným materiálem.</t>
  </si>
  <si>
    <t>460490012R00</t>
  </si>
  <si>
    <t>Fólie výstražná z PVC, šířka 33 cm</t>
  </si>
  <si>
    <t>460050712RT1</t>
  </si>
  <si>
    <t>Jáma do 2m3 pro stožár veř.osvětlení,hor.3</t>
  </si>
  <si>
    <t>m3</t>
  </si>
  <si>
    <t>Položka zahrnuje také jámu pro pilíř rozpojovací skříně.</t>
  </si>
  <si>
    <t>460100026RT1</t>
  </si>
  <si>
    <t>Pouzdrový základ stožáru v ose trasy kab., kompletní zhot.pouzdrového základu</t>
  </si>
  <si>
    <t>Pouzdrový základ pro stožár o vetknutí 1,5m a prům. 219. Základ zhotoven dle statického posouzení, které je přílohou dokumentace. Velikost základu 1,2x1,9m vč. armování.</t>
  </si>
  <si>
    <t>položka zahrnuje zhotovení vláknocementového pouzdra, uložení podkladového plechu na vybetonované dno, uložení, vyrovnání a zabetonování pouzdra. Vytvoření kabelových prostupů, zabezpečení pouzdra proti zasypání a úrazu osob. Po stavbě stožáru upravení povrchu pouzdrového základu včetně zhotovení spádové betonové desky.</t>
  </si>
  <si>
    <t>460120002RT1</t>
  </si>
  <si>
    <t>Zához jámy, hornina třídy 3 - 4, upěchování a úprava povrchu</t>
  </si>
  <si>
    <t>460600001RT8</t>
  </si>
  <si>
    <t>Naložení a odvoz zeminy, odvoz na vzdálenost 10000 m</t>
  </si>
  <si>
    <t>460080101RT1</t>
  </si>
  <si>
    <t>Rozbourání betonového základu, vybourání betonu</t>
  </si>
  <si>
    <t>460030031RT3</t>
  </si>
  <si>
    <t>Vytrhání kostek velkých,lože písek, nezalité spáry, z plochy nad 10 m2</t>
  </si>
  <si>
    <t>m2</t>
  </si>
  <si>
    <t>460030062RZ1</t>
  </si>
  <si>
    <t>Kladení dlažby do lože z malty(písku), ze stávajících dlaždic</t>
  </si>
  <si>
    <t>113201011RA0</t>
  </si>
  <si>
    <t>Vytrhání obrubníků chodníkových</t>
  </si>
  <si>
    <t>Pokládka obrubníků chodníkových</t>
  </si>
  <si>
    <t>452311151R00</t>
  </si>
  <si>
    <t xml:space="preserve">Desky podkladní pod potrubí z betonu </t>
  </si>
  <si>
    <t>Položka zahrnuje podkladní betony, dělící betonové konstrukce, obetonování chrániček ve výkopech. Položka zahrnuje dodávku a montáž betonových konstrukcí nebo betonových suchých směsí.</t>
  </si>
  <si>
    <t>3457114703R</t>
  </si>
  <si>
    <t>Trubka kabelová chránička vel. 50, dod.</t>
  </si>
  <si>
    <t>Chránička určená především jako ochrana kabelu před kořenovými systémy stromů.</t>
  </si>
  <si>
    <t>230191007R00</t>
  </si>
  <si>
    <t>Uložení chráničky ve výkopu PE 50x3,0mm</t>
  </si>
  <si>
    <t>3457114705R</t>
  </si>
  <si>
    <t>Trubka kabelová chránička vel. 110, dod.</t>
  </si>
  <si>
    <t>230191016R00</t>
  </si>
  <si>
    <t>Uložení chráničky ve výkopu PE 110x4,2mm</t>
  </si>
  <si>
    <t>460620006RT1</t>
  </si>
  <si>
    <t>Osetí povrchu trávou, včetně dodávky osiva</t>
  </si>
  <si>
    <t>599000010RAA</t>
  </si>
  <si>
    <t>Rozebrání a oprava asfaltové komunikace, řezání, výměna podkladu tl. 30 cm, asfaltobet.7 cm</t>
  </si>
  <si>
    <t>Řezání živičného krytu do hloubky 10 cm, odstranění krytu živičného tl. 10 cm, odstranění podkladu z kameniva hrubého drceného tl. 30 cm, naložení suti a odvoz do 5 km. Vyspravení podkladu štěrkopískem, vyspravení krytu asfaltovým betonem do 7 cm.</t>
  </si>
  <si>
    <t>460010024RT4</t>
  </si>
  <si>
    <t>Vytýčení kabelové trasy v zastavěném prostoru, délka trasy nad 1000 m</t>
  </si>
  <si>
    <t>km</t>
  </si>
  <si>
    <t>005111021R</t>
  </si>
  <si>
    <t>Vytyčení inženýrských sítí</t>
  </si>
  <si>
    <t>Soubor</t>
  </si>
  <si>
    <t>005121010R</t>
  </si>
  <si>
    <t>Vybudování zařízení staveniště</t>
  </si>
  <si>
    <t>005121030R</t>
  </si>
  <si>
    <t>Odstranění zařízení staveniště</t>
  </si>
  <si>
    <t>005124010R</t>
  </si>
  <si>
    <t>Koordinační činnost</t>
  </si>
  <si>
    <t>005211010R</t>
  </si>
  <si>
    <t>Předání a převzetí staveniště</t>
  </si>
  <si>
    <t>005231010R</t>
  </si>
  <si>
    <t>Revize</t>
  </si>
  <si>
    <t>005231020R</t>
  </si>
  <si>
    <t>Individuální a komplexní vyzkoušení</t>
  </si>
  <si>
    <t>005241020R</t>
  </si>
  <si>
    <t xml:space="preserve">Geodetické zaměření skutečného provedení  </t>
  </si>
  <si>
    <t>101R00</t>
  </si>
  <si>
    <t>Nákladní auto 5t</t>
  </si>
  <si>
    <t>hod</t>
  </si>
  <si>
    <t>104R00</t>
  </si>
  <si>
    <t>Rozměření světelných bodů</t>
  </si>
  <si>
    <t>106R00</t>
  </si>
  <si>
    <t>Úprava stávajícího rozvodu veřejného osvětlení</t>
  </si>
  <si>
    <t>soubor</t>
  </si>
  <si>
    <t>111R00</t>
  </si>
  <si>
    <t>Ekologická likvidace odpadu</t>
  </si>
  <si>
    <t>114R00</t>
  </si>
  <si>
    <t>Montážní pološina MP10do 10m výšky, vč přesunu</t>
  </si>
  <si>
    <t>142      R00</t>
  </si>
  <si>
    <t>Přirážka za prořez kabelů</t>
  </si>
  <si>
    <t>141      R00</t>
  </si>
  <si>
    <t>Přirážka za podružný materiál  M 21, M 22</t>
  </si>
  <si>
    <t>201      R00</t>
  </si>
  <si>
    <t>Podíl přidružených výkonů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</si>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</sst>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0" fontId="17" fillId="0" borderId="33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174" fontId="17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1BE1E690-334C-4033-B55E-9CC66F0A9F2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RTS%20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22386-7552-493C-9ED4-1782F476E2E7}"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35" t="s">
        <v>38</v>
      </c>
    </row>
    <row r="2" spans="1:7" ht="57.75" customHeight="1" x14ac:dyDescent="0.25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3F6FF-1A04-44A7-B69B-80113ED0732E}">
  <sheetPr codeName="List5112">
    <tabColor rgb="FF66FF66"/>
  </sheetPr>
  <dimension ref="A1:O54"/>
  <sheetViews>
    <sheetView showGridLines="0" topLeftCell="B25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5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5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5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5">
      <c r="A5" s="4"/>
      <c r="B5" s="45" t="s">
        <v>21</v>
      </c>
      <c r="C5" s="5"/>
      <c r="D5" s="121"/>
      <c r="E5" s="25"/>
      <c r="F5" s="25"/>
      <c r="G5" s="25"/>
      <c r="H5" s="27" t="s">
        <v>33</v>
      </c>
      <c r="I5" s="121"/>
      <c r="J5" s="11"/>
    </row>
    <row r="6" spans="1:15" ht="15.75" customHeight="1" x14ac:dyDescent="0.25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 x14ac:dyDescent="0.25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5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5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5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SUMIF(F47:F50,A16,I47:I50)+SUMIF(F47:F50,"PSU",I47:I50)</f>
        <v>0</v>
      </c>
      <c r="J16" s="82"/>
    </row>
    <row r="17" spans="1:10" ht="23.25" customHeight="1" x14ac:dyDescent="0.25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SUMIF(F47:F50,A17,I47:I50)</f>
        <v>0</v>
      </c>
      <c r="J17" s="82"/>
    </row>
    <row r="18" spans="1:10" ht="23.25" customHeight="1" x14ac:dyDescent="0.25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SUMIF(F47:F50,A18,I47:I50)</f>
        <v>0</v>
      </c>
      <c r="J18" s="82"/>
    </row>
    <row r="19" spans="1:10" ht="23.25" customHeight="1" x14ac:dyDescent="0.25">
      <c r="A19" s="192" t="s">
        <v>56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SUMIF(F47:F50,A19,I47:I50)</f>
        <v>0</v>
      </c>
      <c r="J19" s="82"/>
    </row>
    <row r="20" spans="1:10" ht="23.25" customHeight="1" x14ac:dyDescent="0.25">
      <c r="A20" s="192" t="s">
        <v>59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SUMIF(F47:F50,A20,I47:I50)</f>
        <v>0</v>
      </c>
      <c r="J20" s="82"/>
    </row>
    <row r="21" spans="1:10" ht="23.25" customHeight="1" x14ac:dyDescent="0.25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3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3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45869</v>
      </c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5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5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5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5">
      <c r="A39" s="130">
        <v>1</v>
      </c>
      <c r="B39" s="136" t="s">
        <v>47</v>
      </c>
      <c r="C39" s="137" t="s">
        <v>46</v>
      </c>
      <c r="D39" s="138"/>
      <c r="E39" s="138"/>
      <c r="F39" s="146">
        <f>'Rozpočet Pol'!AC133</f>
        <v>0</v>
      </c>
      <c r="G39" s="147">
        <f>'Rozpočet Pol'!AD133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5">
      <c r="A40" s="130"/>
      <c r="B40" s="140" t="s">
        <v>48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6" x14ac:dyDescent="0.3">
      <c r="B44" s="160" t="s">
        <v>50</v>
      </c>
    </row>
    <row r="46" spans="1:10" ht="25.5" customHeight="1" x14ac:dyDescent="0.25">
      <c r="A46" s="161"/>
      <c r="B46" s="167" t="s">
        <v>16</v>
      </c>
      <c r="C46" s="167" t="s">
        <v>5</v>
      </c>
      <c r="D46" s="168"/>
      <c r="E46" s="168"/>
      <c r="F46" s="171" t="s">
        <v>51</v>
      </c>
      <c r="G46" s="171"/>
      <c r="H46" s="171"/>
      <c r="I46" s="172" t="s">
        <v>28</v>
      </c>
      <c r="J46" s="172"/>
    </row>
    <row r="47" spans="1:10" ht="25.5" customHeight="1" x14ac:dyDescent="0.25">
      <c r="A47" s="162"/>
      <c r="B47" s="173" t="s">
        <v>52</v>
      </c>
      <c r="C47" s="174" t="s">
        <v>53</v>
      </c>
      <c r="D47" s="175"/>
      <c r="E47" s="175"/>
      <c r="F47" s="179" t="s">
        <v>25</v>
      </c>
      <c r="G47" s="180"/>
      <c r="H47" s="180"/>
      <c r="I47" s="181">
        <f>'Rozpočet Pol'!G8</f>
        <v>0</v>
      </c>
      <c r="J47" s="181"/>
    </row>
    <row r="48" spans="1:10" ht="25.5" customHeight="1" x14ac:dyDescent="0.25">
      <c r="A48" s="162"/>
      <c r="B48" s="165" t="s">
        <v>54</v>
      </c>
      <c r="C48" s="164" t="s">
        <v>55</v>
      </c>
      <c r="D48" s="166"/>
      <c r="E48" s="166"/>
      <c r="F48" s="182" t="s">
        <v>25</v>
      </c>
      <c r="G48" s="183"/>
      <c r="H48" s="183"/>
      <c r="I48" s="184">
        <f>'Rozpočet Pol'!G84</f>
        <v>0</v>
      </c>
      <c r="J48" s="184"/>
    </row>
    <row r="49" spans="1:10" ht="25.5" customHeight="1" x14ac:dyDescent="0.25">
      <c r="A49" s="162"/>
      <c r="B49" s="165" t="s">
        <v>56</v>
      </c>
      <c r="C49" s="164" t="s">
        <v>26</v>
      </c>
      <c r="D49" s="166"/>
      <c r="E49" s="166"/>
      <c r="F49" s="182" t="s">
        <v>56</v>
      </c>
      <c r="G49" s="183"/>
      <c r="H49" s="183"/>
      <c r="I49" s="184">
        <f>'Rozpočet Pol'!G114</f>
        <v>0</v>
      </c>
      <c r="J49" s="184"/>
    </row>
    <row r="50" spans="1:10" ht="25.5" customHeight="1" x14ac:dyDescent="0.25">
      <c r="A50" s="162"/>
      <c r="B50" s="176" t="s">
        <v>57</v>
      </c>
      <c r="C50" s="177" t="s">
        <v>58</v>
      </c>
      <c r="D50" s="178"/>
      <c r="E50" s="178"/>
      <c r="F50" s="185" t="s">
        <v>23</v>
      </c>
      <c r="G50" s="186"/>
      <c r="H50" s="186"/>
      <c r="I50" s="187">
        <f>'Rozpočet Pol'!G123</f>
        <v>0</v>
      </c>
      <c r="J50" s="187"/>
    </row>
    <row r="51" spans="1:10" ht="25.5" customHeight="1" x14ac:dyDescent="0.25">
      <c r="A51" s="163"/>
      <c r="B51" s="169" t="s">
        <v>1</v>
      </c>
      <c r="C51" s="169"/>
      <c r="D51" s="170"/>
      <c r="E51" s="170"/>
      <c r="F51" s="188"/>
      <c r="G51" s="189"/>
      <c r="H51" s="189"/>
      <c r="I51" s="190">
        <f>SUM(I47:I50)</f>
        <v>0</v>
      </c>
      <c r="J51" s="190"/>
    </row>
    <row r="52" spans="1:10" x14ac:dyDescent="0.25">
      <c r="F52" s="191"/>
      <c r="G52" s="129"/>
      <c r="H52" s="191"/>
      <c r="I52" s="129"/>
      <c r="J52" s="129"/>
    </row>
    <row r="53" spans="1:10" x14ac:dyDescent="0.25">
      <c r="F53" s="191"/>
      <c r="G53" s="129"/>
      <c r="H53" s="191"/>
      <c r="I53" s="129"/>
      <c r="J53" s="129"/>
    </row>
    <row r="54" spans="1:10" x14ac:dyDescent="0.25">
      <c r="F54" s="191"/>
      <c r="G54" s="129"/>
      <c r="H54" s="191"/>
      <c r="I54" s="129"/>
      <c r="J54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1:J51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30F9E-6176-4356-A391-100CC279908D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77" t="s">
        <v>41</v>
      </c>
      <c r="B2" s="76"/>
      <c r="C2" s="102"/>
      <c r="D2" s="102"/>
      <c r="E2" s="102"/>
      <c r="F2" s="102"/>
      <c r="G2" s="103"/>
    </row>
    <row r="3" spans="1:7" ht="24.9" hidden="1" customHeight="1" x14ac:dyDescent="0.25">
      <c r="A3" s="77" t="s">
        <v>7</v>
      </c>
      <c r="B3" s="76"/>
      <c r="C3" s="102"/>
      <c r="D3" s="102"/>
      <c r="E3" s="102"/>
      <c r="F3" s="102"/>
      <c r="G3" s="103"/>
    </row>
    <row r="4" spans="1:7" ht="24.9" hidden="1" customHeight="1" x14ac:dyDescent="0.25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5A84D-7213-43DF-B2B1-9FE95C54C6AC}">
  <sheetPr>
    <outlinePr summaryBelow="0"/>
  </sheetPr>
  <dimension ref="A1:BH143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8" customWidth="1"/>
    <col min="3" max="3" width="38.33203125" style="128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194" t="s">
        <v>6</v>
      </c>
      <c r="B1" s="194"/>
      <c r="C1" s="194"/>
      <c r="D1" s="194"/>
      <c r="E1" s="194"/>
      <c r="F1" s="194"/>
      <c r="G1" s="194"/>
      <c r="AE1" t="s">
        <v>61</v>
      </c>
    </row>
    <row r="2" spans="1:60" ht="25.05" customHeight="1" x14ac:dyDescent="0.25">
      <c r="A2" s="201" t="s">
        <v>60</v>
      </c>
      <c r="B2" s="195"/>
      <c r="C2" s="196" t="s">
        <v>46</v>
      </c>
      <c r="D2" s="197"/>
      <c r="E2" s="197"/>
      <c r="F2" s="197"/>
      <c r="G2" s="203"/>
      <c r="AE2" t="s">
        <v>62</v>
      </c>
    </row>
    <row r="3" spans="1:60" ht="25.05" customHeight="1" x14ac:dyDescent="0.25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63</v>
      </c>
    </row>
    <row r="4" spans="1:60" ht="25.05" hidden="1" customHeight="1" x14ac:dyDescent="0.25">
      <c r="A4" s="202" t="s">
        <v>8</v>
      </c>
      <c r="B4" s="200"/>
      <c r="C4" s="198"/>
      <c r="D4" s="199"/>
      <c r="E4" s="199"/>
      <c r="F4" s="199"/>
      <c r="G4" s="204"/>
      <c r="AE4" t="s">
        <v>64</v>
      </c>
    </row>
    <row r="5" spans="1:60" hidden="1" x14ac:dyDescent="0.25">
      <c r="A5" s="205" t="s">
        <v>65</v>
      </c>
      <c r="B5" s="206"/>
      <c r="C5" s="207"/>
      <c r="D5" s="208"/>
      <c r="E5" s="208"/>
      <c r="F5" s="208"/>
      <c r="G5" s="209"/>
      <c r="AE5" t="s">
        <v>66</v>
      </c>
    </row>
    <row r="7" spans="1:60" ht="39.6" x14ac:dyDescent="0.25">
      <c r="A7" s="215" t="s">
        <v>67</v>
      </c>
      <c r="B7" s="216" t="s">
        <v>68</v>
      </c>
      <c r="C7" s="216" t="s">
        <v>69</v>
      </c>
      <c r="D7" s="215" t="s">
        <v>70</v>
      </c>
      <c r="E7" s="215" t="s">
        <v>71</v>
      </c>
      <c r="F7" s="210" t="s">
        <v>72</v>
      </c>
      <c r="G7" s="237" t="s">
        <v>28</v>
      </c>
      <c r="H7" s="238" t="s">
        <v>29</v>
      </c>
      <c r="I7" s="238" t="s">
        <v>73</v>
      </c>
      <c r="J7" s="238" t="s">
        <v>30</v>
      </c>
      <c r="K7" s="238" t="s">
        <v>74</v>
      </c>
      <c r="L7" s="238" t="s">
        <v>75</v>
      </c>
      <c r="M7" s="238" t="s">
        <v>76</v>
      </c>
      <c r="N7" s="238" t="s">
        <v>77</v>
      </c>
      <c r="O7" s="238" t="s">
        <v>78</v>
      </c>
      <c r="P7" s="238" t="s">
        <v>79</v>
      </c>
      <c r="Q7" s="238" t="s">
        <v>80</v>
      </c>
      <c r="R7" s="238" t="s">
        <v>81</v>
      </c>
      <c r="S7" s="238" t="s">
        <v>82</v>
      </c>
      <c r="T7" s="238" t="s">
        <v>83</v>
      </c>
      <c r="U7" s="218" t="s">
        <v>84</v>
      </c>
    </row>
    <row r="8" spans="1:60" x14ac:dyDescent="0.25">
      <c r="A8" s="239" t="s">
        <v>85</v>
      </c>
      <c r="B8" s="240" t="s">
        <v>52</v>
      </c>
      <c r="C8" s="241" t="s">
        <v>53</v>
      </c>
      <c r="D8" s="217"/>
      <c r="E8" s="242"/>
      <c r="F8" s="243"/>
      <c r="G8" s="243">
        <f>SUMIF(AE9:AE83,"&lt;&gt;NOR",G9:G83)</f>
        <v>0</v>
      </c>
      <c r="H8" s="243"/>
      <c r="I8" s="243">
        <f>SUM(I9:I83)</f>
        <v>0</v>
      </c>
      <c r="J8" s="243"/>
      <c r="K8" s="243">
        <f>SUM(K9:K83)</f>
        <v>0</v>
      </c>
      <c r="L8" s="243"/>
      <c r="M8" s="243">
        <f>SUM(M9:M83)</f>
        <v>0</v>
      </c>
      <c r="N8" s="217"/>
      <c r="O8" s="217">
        <f>SUM(O9:O83)</f>
        <v>0.6641100000000002</v>
      </c>
      <c r="P8" s="217"/>
      <c r="Q8" s="217">
        <f>SUM(Q9:Q83)</f>
        <v>0</v>
      </c>
      <c r="R8" s="217"/>
      <c r="S8" s="217"/>
      <c r="T8" s="239"/>
      <c r="U8" s="217">
        <f>SUM(U9:U83)</f>
        <v>195.23000000000002</v>
      </c>
      <c r="AE8" t="s">
        <v>86</v>
      </c>
    </row>
    <row r="9" spans="1:60" outlineLevel="1" x14ac:dyDescent="0.25">
      <c r="A9" s="212">
        <v>1</v>
      </c>
      <c r="B9" s="219" t="s">
        <v>87</v>
      </c>
      <c r="C9" s="265" t="s">
        <v>88</v>
      </c>
      <c r="D9" s="221" t="s">
        <v>89</v>
      </c>
      <c r="E9" s="227">
        <v>8</v>
      </c>
      <c r="F9" s="231">
        <f>H9+J9</f>
        <v>0</v>
      </c>
      <c r="G9" s="232">
        <f>ROUND(E9*F9,2)</f>
        <v>0</v>
      </c>
      <c r="H9" s="232"/>
      <c r="I9" s="232">
        <f>ROUND(E9*H9,2)</f>
        <v>0</v>
      </c>
      <c r="J9" s="232"/>
      <c r="K9" s="232">
        <f>ROUND(E9*J9,2)</f>
        <v>0</v>
      </c>
      <c r="L9" s="232">
        <v>21</v>
      </c>
      <c r="M9" s="232">
        <f>G9*(1+L9/100)</f>
        <v>0</v>
      </c>
      <c r="N9" s="221">
        <v>0</v>
      </c>
      <c r="O9" s="221">
        <f>ROUND(E9*N9,5)</f>
        <v>0</v>
      </c>
      <c r="P9" s="221">
        <v>0</v>
      </c>
      <c r="Q9" s="221">
        <f>ROUND(E9*P9,5)</f>
        <v>0</v>
      </c>
      <c r="R9" s="221"/>
      <c r="S9" s="221"/>
      <c r="T9" s="222">
        <v>1.2649999999999999</v>
      </c>
      <c r="U9" s="221">
        <f>ROUND(E9*T9,2)</f>
        <v>10.119999999999999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90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5">
      <c r="A10" s="212">
        <v>2</v>
      </c>
      <c r="B10" s="219" t="s">
        <v>91</v>
      </c>
      <c r="C10" s="265" t="s">
        <v>92</v>
      </c>
      <c r="D10" s="221" t="s">
        <v>89</v>
      </c>
      <c r="E10" s="227">
        <v>8</v>
      </c>
      <c r="F10" s="231">
        <f>H10+J10</f>
        <v>0</v>
      </c>
      <c r="G10" s="232">
        <f>ROUND(E10*F10,2)</f>
        <v>0</v>
      </c>
      <c r="H10" s="232"/>
      <c r="I10" s="232">
        <f>ROUND(E10*H10,2)</f>
        <v>0</v>
      </c>
      <c r="J10" s="232"/>
      <c r="K10" s="232">
        <f>ROUND(E10*J10,2)</f>
        <v>0</v>
      </c>
      <c r="L10" s="232">
        <v>21</v>
      </c>
      <c r="M10" s="232">
        <f>G10*(1+L10/100)</f>
        <v>0</v>
      </c>
      <c r="N10" s="221">
        <v>0</v>
      </c>
      <c r="O10" s="221">
        <f>ROUND(E10*N10,5)</f>
        <v>0</v>
      </c>
      <c r="P10" s="221">
        <v>0</v>
      </c>
      <c r="Q10" s="221">
        <f>ROUND(E10*P10,5)</f>
        <v>0</v>
      </c>
      <c r="R10" s="221"/>
      <c r="S10" s="221"/>
      <c r="T10" s="222">
        <v>0</v>
      </c>
      <c r="U10" s="221">
        <f>ROUND(E10*T10,2)</f>
        <v>0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93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5">
      <c r="A11" s="212"/>
      <c r="B11" s="219"/>
      <c r="C11" s="266" t="s">
        <v>94</v>
      </c>
      <c r="D11" s="223"/>
      <c r="E11" s="228"/>
      <c r="F11" s="233"/>
      <c r="G11" s="234"/>
      <c r="H11" s="232"/>
      <c r="I11" s="232"/>
      <c r="J11" s="232"/>
      <c r="K11" s="232"/>
      <c r="L11" s="232"/>
      <c r="M11" s="232"/>
      <c r="N11" s="221"/>
      <c r="O11" s="221"/>
      <c r="P11" s="221"/>
      <c r="Q11" s="221"/>
      <c r="R11" s="221"/>
      <c r="S11" s="221"/>
      <c r="T11" s="222"/>
      <c r="U11" s="221"/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95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4" t="str">
        <f>C11</f>
        <v>Přesné charakteristiky reflektoru jsou uvedeny ve výpočtu osvětlení, který je přílohou dokumentace.</v>
      </c>
      <c r="BB11" s="211"/>
      <c r="BC11" s="211"/>
      <c r="BD11" s="211"/>
      <c r="BE11" s="211"/>
      <c r="BF11" s="211"/>
      <c r="BG11" s="211"/>
      <c r="BH11" s="211"/>
    </row>
    <row r="12" spans="1:60" ht="20.399999999999999" outlineLevel="1" x14ac:dyDescent="0.25">
      <c r="A12" s="212">
        <v>3</v>
      </c>
      <c r="B12" s="219" t="s">
        <v>96</v>
      </c>
      <c r="C12" s="265" t="s">
        <v>97</v>
      </c>
      <c r="D12" s="221" t="s">
        <v>89</v>
      </c>
      <c r="E12" s="227">
        <v>4</v>
      </c>
      <c r="F12" s="231">
        <f>H12+J12</f>
        <v>0</v>
      </c>
      <c r="G12" s="232">
        <f>ROUND(E12*F12,2)</f>
        <v>0</v>
      </c>
      <c r="H12" s="232"/>
      <c r="I12" s="232">
        <f>ROUND(E12*H12,2)</f>
        <v>0</v>
      </c>
      <c r="J12" s="232"/>
      <c r="K12" s="232">
        <f>ROUND(E12*J12,2)</f>
        <v>0</v>
      </c>
      <c r="L12" s="232">
        <v>21</v>
      </c>
      <c r="M12" s="232">
        <f>G12*(1+L12/100)</f>
        <v>0</v>
      </c>
      <c r="N12" s="221">
        <v>0</v>
      </c>
      <c r="O12" s="221">
        <f>ROUND(E12*N12,5)</f>
        <v>0</v>
      </c>
      <c r="P12" s="221">
        <v>0</v>
      </c>
      <c r="Q12" s="221">
        <f>ROUND(E12*P12,5)</f>
        <v>0</v>
      </c>
      <c r="R12" s="221"/>
      <c r="S12" s="221"/>
      <c r="T12" s="222">
        <v>3.4166699999999999</v>
      </c>
      <c r="U12" s="221">
        <f>ROUND(E12*T12,2)</f>
        <v>13.67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90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20.399999999999999" outlineLevel="1" x14ac:dyDescent="0.25">
      <c r="A13" s="212">
        <v>4</v>
      </c>
      <c r="B13" s="219" t="s">
        <v>98</v>
      </c>
      <c r="C13" s="265" t="s">
        <v>99</v>
      </c>
      <c r="D13" s="221" t="s">
        <v>89</v>
      </c>
      <c r="E13" s="227">
        <v>4</v>
      </c>
      <c r="F13" s="231">
        <f>H13+J13</f>
        <v>0</v>
      </c>
      <c r="G13" s="232">
        <f>ROUND(E13*F13,2)</f>
        <v>0</v>
      </c>
      <c r="H13" s="232"/>
      <c r="I13" s="232">
        <f>ROUND(E13*H13,2)</f>
        <v>0</v>
      </c>
      <c r="J13" s="232"/>
      <c r="K13" s="232">
        <f>ROUND(E13*J13,2)</f>
        <v>0</v>
      </c>
      <c r="L13" s="232">
        <v>21</v>
      </c>
      <c r="M13" s="232">
        <f>G13*(1+L13/100)</f>
        <v>0</v>
      </c>
      <c r="N13" s="221">
        <v>0</v>
      </c>
      <c r="O13" s="221">
        <f>ROUND(E13*N13,5)</f>
        <v>0</v>
      </c>
      <c r="P13" s="221">
        <v>0</v>
      </c>
      <c r="Q13" s="221">
        <f>ROUND(E13*P13,5)</f>
        <v>0</v>
      </c>
      <c r="R13" s="221"/>
      <c r="S13" s="221"/>
      <c r="T13" s="222">
        <v>0</v>
      </c>
      <c r="U13" s="221">
        <f>ROUND(E13*T13,2)</f>
        <v>0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93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5">
      <c r="A14" s="212">
        <v>5</v>
      </c>
      <c r="B14" s="219" t="s">
        <v>100</v>
      </c>
      <c r="C14" s="265" t="s">
        <v>101</v>
      </c>
      <c r="D14" s="221" t="s">
        <v>89</v>
      </c>
      <c r="E14" s="227">
        <v>4</v>
      </c>
      <c r="F14" s="231">
        <f>H14+J14</f>
        <v>0</v>
      </c>
      <c r="G14" s="232">
        <f>ROUND(E14*F14,2)</f>
        <v>0</v>
      </c>
      <c r="H14" s="232"/>
      <c r="I14" s="232">
        <f>ROUND(E14*H14,2)</f>
        <v>0</v>
      </c>
      <c r="J14" s="232"/>
      <c r="K14" s="232">
        <f>ROUND(E14*J14,2)</f>
        <v>0</v>
      </c>
      <c r="L14" s="232">
        <v>21</v>
      </c>
      <c r="M14" s="232">
        <f>G14*(1+L14/100)</f>
        <v>0</v>
      </c>
      <c r="N14" s="221">
        <v>0</v>
      </c>
      <c r="O14" s="221">
        <f>ROUND(E14*N14,5)</f>
        <v>0</v>
      </c>
      <c r="P14" s="221">
        <v>0</v>
      </c>
      <c r="Q14" s="221">
        <f>ROUND(E14*P14,5)</f>
        <v>0</v>
      </c>
      <c r="R14" s="221"/>
      <c r="S14" s="221"/>
      <c r="T14" s="222">
        <v>2.2833299999999999</v>
      </c>
      <c r="U14" s="221">
        <f>ROUND(E14*T14,2)</f>
        <v>9.1300000000000008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90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ht="20.399999999999999" outlineLevel="1" x14ac:dyDescent="0.25">
      <c r="A15" s="212">
        <v>6</v>
      </c>
      <c r="B15" s="219" t="s">
        <v>102</v>
      </c>
      <c r="C15" s="265" t="s">
        <v>103</v>
      </c>
      <c r="D15" s="221" t="s">
        <v>89</v>
      </c>
      <c r="E15" s="227">
        <v>4</v>
      </c>
      <c r="F15" s="231">
        <f>H15+J15</f>
        <v>0</v>
      </c>
      <c r="G15" s="232">
        <f>ROUND(E15*F15,2)</f>
        <v>0</v>
      </c>
      <c r="H15" s="232"/>
      <c r="I15" s="232">
        <f>ROUND(E15*H15,2)</f>
        <v>0</v>
      </c>
      <c r="J15" s="232"/>
      <c r="K15" s="232">
        <f>ROUND(E15*J15,2)</f>
        <v>0</v>
      </c>
      <c r="L15" s="232">
        <v>21</v>
      </c>
      <c r="M15" s="232">
        <f>G15*(1+L15/100)</f>
        <v>0</v>
      </c>
      <c r="N15" s="221">
        <v>0</v>
      </c>
      <c r="O15" s="221">
        <f>ROUND(E15*N15,5)</f>
        <v>0</v>
      </c>
      <c r="P15" s="221">
        <v>0</v>
      </c>
      <c r="Q15" s="221">
        <f>ROUND(E15*P15,5)</f>
        <v>0</v>
      </c>
      <c r="R15" s="221"/>
      <c r="S15" s="221"/>
      <c r="T15" s="222">
        <v>0</v>
      </c>
      <c r="U15" s="221">
        <f>ROUND(E15*T15,2)</f>
        <v>0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93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5">
      <c r="A16" s="212"/>
      <c r="B16" s="219"/>
      <c r="C16" s="266" t="s">
        <v>104</v>
      </c>
      <c r="D16" s="223"/>
      <c r="E16" s="228"/>
      <c r="F16" s="233"/>
      <c r="G16" s="234"/>
      <c r="H16" s="232"/>
      <c r="I16" s="232"/>
      <c r="J16" s="232"/>
      <c r="K16" s="232"/>
      <c r="L16" s="232"/>
      <c r="M16" s="232"/>
      <c r="N16" s="221"/>
      <c r="O16" s="221"/>
      <c r="P16" s="221"/>
      <c r="Q16" s="221"/>
      <c r="R16" s="221"/>
      <c r="S16" s="221"/>
      <c r="T16" s="222"/>
      <c r="U16" s="221"/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95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4" t="str">
        <f>C16</f>
        <v>Hmotnost jednoho reflektoru cca 30kg.</v>
      </c>
      <c r="BB16" s="211"/>
      <c r="BC16" s="211"/>
      <c r="BD16" s="211"/>
      <c r="BE16" s="211"/>
      <c r="BF16" s="211"/>
      <c r="BG16" s="211"/>
      <c r="BH16" s="211"/>
    </row>
    <row r="17" spans="1:60" outlineLevel="1" x14ac:dyDescent="0.25">
      <c r="A17" s="212">
        <v>7</v>
      </c>
      <c r="B17" s="219" t="s">
        <v>105</v>
      </c>
      <c r="C17" s="265" t="s">
        <v>106</v>
      </c>
      <c r="D17" s="221" t="s">
        <v>89</v>
      </c>
      <c r="E17" s="227">
        <v>4</v>
      </c>
      <c r="F17" s="231">
        <f>H17+J17</f>
        <v>0</v>
      </c>
      <c r="G17" s="232">
        <f>ROUND(E17*F17,2)</f>
        <v>0</v>
      </c>
      <c r="H17" s="232"/>
      <c r="I17" s="232">
        <f>ROUND(E17*H17,2)</f>
        <v>0</v>
      </c>
      <c r="J17" s="232"/>
      <c r="K17" s="232">
        <f>ROUND(E17*J17,2)</f>
        <v>0</v>
      </c>
      <c r="L17" s="232">
        <v>21</v>
      </c>
      <c r="M17" s="232">
        <f>G17*(1+L17/100)</f>
        <v>0</v>
      </c>
      <c r="N17" s="221">
        <v>0</v>
      </c>
      <c r="O17" s="221">
        <f>ROUND(E17*N17,5)</f>
        <v>0</v>
      </c>
      <c r="P17" s="221">
        <v>0</v>
      </c>
      <c r="Q17" s="221">
        <f>ROUND(E17*P17,5)</f>
        <v>0</v>
      </c>
      <c r="R17" s="221"/>
      <c r="S17" s="221"/>
      <c r="T17" s="222">
        <v>1.42</v>
      </c>
      <c r="U17" s="221">
        <f>ROUND(E17*T17,2)</f>
        <v>5.68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90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5">
      <c r="A18" s="212">
        <v>8</v>
      </c>
      <c r="B18" s="219" t="s">
        <v>107</v>
      </c>
      <c r="C18" s="265" t="s">
        <v>108</v>
      </c>
      <c r="D18" s="221" t="s">
        <v>89</v>
      </c>
      <c r="E18" s="227">
        <v>4</v>
      </c>
      <c r="F18" s="231">
        <f>H18+J18</f>
        <v>0</v>
      </c>
      <c r="G18" s="232">
        <f>ROUND(E18*F18,2)</f>
        <v>0</v>
      </c>
      <c r="H18" s="232"/>
      <c r="I18" s="232">
        <f>ROUND(E18*H18,2)</f>
        <v>0</v>
      </c>
      <c r="J18" s="232"/>
      <c r="K18" s="232">
        <f>ROUND(E18*J18,2)</f>
        <v>0</v>
      </c>
      <c r="L18" s="232">
        <v>21</v>
      </c>
      <c r="M18" s="232">
        <f>G18*(1+L18/100)</f>
        <v>0</v>
      </c>
      <c r="N18" s="221">
        <v>0</v>
      </c>
      <c r="O18" s="221">
        <f>ROUND(E18*N18,5)</f>
        <v>0</v>
      </c>
      <c r="P18" s="221">
        <v>0</v>
      </c>
      <c r="Q18" s="221">
        <f>ROUND(E18*P18,5)</f>
        <v>0</v>
      </c>
      <c r="R18" s="221"/>
      <c r="S18" s="221"/>
      <c r="T18" s="222">
        <v>0</v>
      </c>
      <c r="U18" s="221">
        <f>ROUND(E18*T18,2)</f>
        <v>0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93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5">
      <c r="A19" s="212"/>
      <c r="B19" s="219"/>
      <c r="C19" s="266" t="s">
        <v>109</v>
      </c>
      <c r="D19" s="223"/>
      <c r="E19" s="228"/>
      <c r="F19" s="233"/>
      <c r="G19" s="234"/>
      <c r="H19" s="232"/>
      <c r="I19" s="232"/>
      <c r="J19" s="232"/>
      <c r="K19" s="232"/>
      <c r="L19" s="232"/>
      <c r="M19" s="232"/>
      <c r="N19" s="221"/>
      <c r="O19" s="221"/>
      <c r="P19" s="221"/>
      <c r="Q19" s="221"/>
      <c r="R19" s="221"/>
      <c r="S19" s="221"/>
      <c r="T19" s="222"/>
      <c r="U19" s="221"/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95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4" t="str">
        <f>C19</f>
        <v>Typ svorkovnice dle vzoru Přelouč, svorkovnice v soustavě TN-S.</v>
      </c>
      <c r="BB19" s="211"/>
      <c r="BC19" s="211"/>
      <c r="BD19" s="211"/>
      <c r="BE19" s="211"/>
      <c r="BF19" s="211"/>
      <c r="BG19" s="211"/>
      <c r="BH19" s="211"/>
    </row>
    <row r="20" spans="1:60" outlineLevel="1" x14ac:dyDescent="0.25">
      <c r="A20" s="212">
        <v>9</v>
      </c>
      <c r="B20" s="219" t="s">
        <v>110</v>
      </c>
      <c r="C20" s="265" t="s">
        <v>111</v>
      </c>
      <c r="D20" s="221" t="s">
        <v>112</v>
      </c>
      <c r="E20" s="227">
        <v>100</v>
      </c>
      <c r="F20" s="231">
        <f>H20+J20</f>
        <v>0</v>
      </c>
      <c r="G20" s="232">
        <f>ROUND(E20*F20,2)</f>
        <v>0</v>
      </c>
      <c r="H20" s="232"/>
      <c r="I20" s="232">
        <f>ROUND(E20*H20,2)</f>
        <v>0</v>
      </c>
      <c r="J20" s="232"/>
      <c r="K20" s="232">
        <f>ROUND(E20*J20,2)</f>
        <v>0</v>
      </c>
      <c r="L20" s="232">
        <v>21</v>
      </c>
      <c r="M20" s="232">
        <f>G20*(1+L20/100)</f>
        <v>0</v>
      </c>
      <c r="N20" s="221">
        <v>2.1000000000000001E-4</v>
      </c>
      <c r="O20" s="221">
        <f>ROUND(E20*N20,5)</f>
        <v>2.1000000000000001E-2</v>
      </c>
      <c r="P20" s="221">
        <v>0</v>
      </c>
      <c r="Q20" s="221">
        <f>ROUND(E20*P20,5)</f>
        <v>0</v>
      </c>
      <c r="R20" s="221"/>
      <c r="S20" s="221"/>
      <c r="T20" s="222">
        <v>9.955E-2</v>
      </c>
      <c r="U20" s="221">
        <f>ROUND(E20*T20,2)</f>
        <v>9.9600000000000009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90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ht="20.399999999999999" outlineLevel="1" x14ac:dyDescent="0.25">
      <c r="A21" s="212">
        <v>10</v>
      </c>
      <c r="B21" s="219" t="s">
        <v>113</v>
      </c>
      <c r="C21" s="265" t="s">
        <v>114</v>
      </c>
      <c r="D21" s="221" t="s">
        <v>112</v>
      </c>
      <c r="E21" s="227">
        <v>230</v>
      </c>
      <c r="F21" s="231">
        <f>H21+J21</f>
        <v>0</v>
      </c>
      <c r="G21" s="232">
        <f>ROUND(E21*F21,2)</f>
        <v>0</v>
      </c>
      <c r="H21" s="232"/>
      <c r="I21" s="232">
        <f>ROUND(E21*H21,2)</f>
        <v>0</v>
      </c>
      <c r="J21" s="232"/>
      <c r="K21" s="232">
        <f>ROUND(E21*J21,2)</f>
        <v>0</v>
      </c>
      <c r="L21" s="232">
        <v>21</v>
      </c>
      <c r="M21" s="232">
        <f>G21*(1+L21/100)</f>
        <v>0</v>
      </c>
      <c r="N21" s="221">
        <v>2.9999999999999997E-4</v>
      </c>
      <c r="O21" s="221">
        <f>ROUND(E21*N21,5)</f>
        <v>6.9000000000000006E-2</v>
      </c>
      <c r="P21" s="221">
        <v>0</v>
      </c>
      <c r="Q21" s="221">
        <f>ROUND(E21*P21,5)</f>
        <v>0</v>
      </c>
      <c r="R21" s="221"/>
      <c r="S21" s="221"/>
      <c r="T21" s="222">
        <v>5.0959999999999998E-2</v>
      </c>
      <c r="U21" s="221">
        <f>ROUND(E21*T21,2)</f>
        <v>11.72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90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ht="20.399999999999999" outlineLevel="1" x14ac:dyDescent="0.25">
      <c r="A22" s="212">
        <v>11</v>
      </c>
      <c r="B22" s="219" t="s">
        <v>115</v>
      </c>
      <c r="C22" s="265" t="s">
        <v>116</v>
      </c>
      <c r="D22" s="221" t="s">
        <v>112</v>
      </c>
      <c r="E22" s="227">
        <v>50</v>
      </c>
      <c r="F22" s="231">
        <f>H22+J22</f>
        <v>0</v>
      </c>
      <c r="G22" s="232">
        <f>ROUND(E22*F22,2)</f>
        <v>0</v>
      </c>
      <c r="H22" s="232"/>
      <c r="I22" s="232">
        <f>ROUND(E22*H22,2)</f>
        <v>0</v>
      </c>
      <c r="J22" s="232"/>
      <c r="K22" s="232">
        <f>ROUND(E22*J22,2)</f>
        <v>0</v>
      </c>
      <c r="L22" s="232">
        <v>21</v>
      </c>
      <c r="M22" s="232">
        <f>G22*(1+L22/100)</f>
        <v>0</v>
      </c>
      <c r="N22" s="221">
        <v>4.2999999999999999E-4</v>
      </c>
      <c r="O22" s="221">
        <f>ROUND(E22*N22,5)</f>
        <v>2.1499999999999998E-2</v>
      </c>
      <c r="P22" s="221">
        <v>0</v>
      </c>
      <c r="Q22" s="221">
        <f>ROUND(E22*P22,5)</f>
        <v>0</v>
      </c>
      <c r="R22" s="221"/>
      <c r="S22" s="221"/>
      <c r="T22" s="222">
        <v>5.7939999999999998E-2</v>
      </c>
      <c r="U22" s="221">
        <f>ROUND(E22*T22,2)</f>
        <v>2.9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90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ht="20.399999999999999" outlineLevel="1" x14ac:dyDescent="0.25">
      <c r="A23" s="212">
        <v>12</v>
      </c>
      <c r="B23" s="219" t="s">
        <v>117</v>
      </c>
      <c r="C23" s="265" t="s">
        <v>118</v>
      </c>
      <c r="D23" s="221" t="s">
        <v>112</v>
      </c>
      <c r="E23" s="227">
        <v>330</v>
      </c>
      <c r="F23" s="231">
        <f>H23+J23</f>
        <v>0</v>
      </c>
      <c r="G23" s="232">
        <f>ROUND(E23*F23,2)</f>
        <v>0</v>
      </c>
      <c r="H23" s="232"/>
      <c r="I23" s="232">
        <f>ROUND(E23*H23,2)</f>
        <v>0</v>
      </c>
      <c r="J23" s="232"/>
      <c r="K23" s="232">
        <f>ROUND(E23*J23,2)</f>
        <v>0</v>
      </c>
      <c r="L23" s="232">
        <v>21</v>
      </c>
      <c r="M23" s="232">
        <f>G23*(1+L23/100)</f>
        <v>0</v>
      </c>
      <c r="N23" s="221">
        <v>5.5999999999999995E-4</v>
      </c>
      <c r="O23" s="221">
        <f>ROUND(E23*N23,5)</f>
        <v>0.18479999999999999</v>
      </c>
      <c r="P23" s="221">
        <v>0</v>
      </c>
      <c r="Q23" s="221">
        <f>ROUND(E23*P23,5)</f>
        <v>0</v>
      </c>
      <c r="R23" s="221"/>
      <c r="S23" s="221"/>
      <c r="T23" s="222">
        <v>6.0999999999999999E-2</v>
      </c>
      <c r="U23" s="221">
        <f>ROUND(E23*T23,2)</f>
        <v>20.13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90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5">
      <c r="A24" s="212">
        <v>13</v>
      </c>
      <c r="B24" s="219" t="s">
        <v>119</v>
      </c>
      <c r="C24" s="265" t="s">
        <v>120</v>
      </c>
      <c r="D24" s="221" t="s">
        <v>112</v>
      </c>
      <c r="E24" s="227">
        <v>140</v>
      </c>
      <c r="F24" s="231">
        <f>H24+J24</f>
        <v>0</v>
      </c>
      <c r="G24" s="232">
        <f>ROUND(E24*F24,2)</f>
        <v>0</v>
      </c>
      <c r="H24" s="232"/>
      <c r="I24" s="232">
        <f>ROUND(E24*H24,2)</f>
        <v>0</v>
      </c>
      <c r="J24" s="232"/>
      <c r="K24" s="232">
        <f>ROUND(E24*J24,2)</f>
        <v>0</v>
      </c>
      <c r="L24" s="232">
        <v>21</v>
      </c>
      <c r="M24" s="232">
        <f>G24*(1+L24/100)</f>
        <v>0</v>
      </c>
      <c r="N24" s="221">
        <v>9.3000000000000005E-4</v>
      </c>
      <c r="O24" s="221">
        <f>ROUND(E24*N24,5)</f>
        <v>0.13020000000000001</v>
      </c>
      <c r="P24" s="221">
        <v>0</v>
      </c>
      <c r="Q24" s="221">
        <f>ROUND(E24*P24,5)</f>
        <v>0</v>
      </c>
      <c r="R24" s="221"/>
      <c r="S24" s="221"/>
      <c r="T24" s="222">
        <v>7.4060000000000001E-2</v>
      </c>
      <c r="U24" s="221">
        <f>ROUND(E24*T24,2)</f>
        <v>10.37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90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5">
      <c r="A25" s="212">
        <v>14</v>
      </c>
      <c r="B25" s="219" t="s">
        <v>121</v>
      </c>
      <c r="C25" s="265" t="s">
        <v>122</v>
      </c>
      <c r="D25" s="221" t="s">
        <v>112</v>
      </c>
      <c r="E25" s="227">
        <v>200</v>
      </c>
      <c r="F25" s="231">
        <f>H25+J25</f>
        <v>0</v>
      </c>
      <c r="G25" s="232">
        <f>ROUND(E25*F25,2)</f>
        <v>0</v>
      </c>
      <c r="H25" s="232"/>
      <c r="I25" s="232">
        <f>ROUND(E25*H25,2)</f>
        <v>0</v>
      </c>
      <c r="J25" s="232"/>
      <c r="K25" s="232">
        <f>ROUND(E25*J25,2)</f>
        <v>0</v>
      </c>
      <c r="L25" s="232">
        <v>21</v>
      </c>
      <c r="M25" s="232">
        <f>G25*(1+L25/100)</f>
        <v>0</v>
      </c>
      <c r="N25" s="221">
        <v>2.0000000000000002E-5</v>
      </c>
      <c r="O25" s="221">
        <f>ROUND(E25*N25,5)</f>
        <v>4.0000000000000001E-3</v>
      </c>
      <c r="P25" s="221">
        <v>0</v>
      </c>
      <c r="Q25" s="221">
        <f>ROUND(E25*P25,5)</f>
        <v>0</v>
      </c>
      <c r="R25" s="221"/>
      <c r="S25" s="221"/>
      <c r="T25" s="222">
        <v>0</v>
      </c>
      <c r="U25" s="221">
        <f>ROUND(E25*T25,2)</f>
        <v>0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93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5">
      <c r="A26" s="212"/>
      <c r="B26" s="219"/>
      <c r="C26" s="266" t="s">
        <v>123</v>
      </c>
      <c r="D26" s="223"/>
      <c r="E26" s="228"/>
      <c r="F26" s="233"/>
      <c r="G26" s="234"/>
      <c r="H26" s="232"/>
      <c r="I26" s="232"/>
      <c r="J26" s="232"/>
      <c r="K26" s="232"/>
      <c r="L26" s="232"/>
      <c r="M26" s="232"/>
      <c r="N26" s="221"/>
      <c r="O26" s="221"/>
      <c r="P26" s="221"/>
      <c r="Q26" s="221"/>
      <c r="R26" s="221"/>
      <c r="S26" s="221"/>
      <c r="T26" s="222"/>
      <c r="U26" s="221"/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95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4" t="str">
        <f>C26</f>
        <v>Jedná se o zemní (venkovní) datový kabel.</v>
      </c>
      <c r="BB26" s="211"/>
      <c r="BC26" s="211"/>
      <c r="BD26" s="211"/>
      <c r="BE26" s="211"/>
      <c r="BF26" s="211"/>
      <c r="BG26" s="211"/>
      <c r="BH26" s="211"/>
    </row>
    <row r="27" spans="1:60" outlineLevel="1" x14ac:dyDescent="0.25">
      <c r="A27" s="212">
        <v>15</v>
      </c>
      <c r="B27" s="219" t="s">
        <v>124</v>
      </c>
      <c r="C27" s="265" t="s">
        <v>125</v>
      </c>
      <c r="D27" s="221" t="s">
        <v>112</v>
      </c>
      <c r="E27" s="227">
        <v>200</v>
      </c>
      <c r="F27" s="231">
        <f>H27+J27</f>
        <v>0</v>
      </c>
      <c r="G27" s="232">
        <f>ROUND(E27*F27,2)</f>
        <v>0</v>
      </c>
      <c r="H27" s="232"/>
      <c r="I27" s="232">
        <f>ROUND(E27*H27,2)</f>
        <v>0</v>
      </c>
      <c r="J27" s="232"/>
      <c r="K27" s="232">
        <f>ROUND(E27*J27,2)</f>
        <v>0</v>
      </c>
      <c r="L27" s="232">
        <v>21</v>
      </c>
      <c r="M27" s="232">
        <f>G27*(1+L27/100)</f>
        <v>0</v>
      </c>
      <c r="N27" s="221">
        <v>0</v>
      </c>
      <c r="O27" s="221">
        <f>ROUND(E27*N27,5)</f>
        <v>0</v>
      </c>
      <c r="P27" s="221">
        <v>0</v>
      </c>
      <c r="Q27" s="221">
        <f>ROUND(E27*P27,5)</f>
        <v>0</v>
      </c>
      <c r="R27" s="221"/>
      <c r="S27" s="221"/>
      <c r="T27" s="222">
        <v>5.7000000000000002E-2</v>
      </c>
      <c r="U27" s="221">
        <f>ROUND(E27*T27,2)</f>
        <v>11.4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90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ht="20.399999999999999" outlineLevel="1" x14ac:dyDescent="0.25">
      <c r="A28" s="212">
        <v>16</v>
      </c>
      <c r="B28" s="219" t="s">
        <v>126</v>
      </c>
      <c r="C28" s="265" t="s">
        <v>127</v>
      </c>
      <c r="D28" s="221" t="s">
        <v>112</v>
      </c>
      <c r="E28" s="227">
        <v>230</v>
      </c>
      <c r="F28" s="231">
        <f>H28+J28</f>
        <v>0</v>
      </c>
      <c r="G28" s="232">
        <f>ROUND(E28*F28,2)</f>
        <v>0</v>
      </c>
      <c r="H28" s="232"/>
      <c r="I28" s="232">
        <f>ROUND(E28*H28,2)</f>
        <v>0</v>
      </c>
      <c r="J28" s="232"/>
      <c r="K28" s="232">
        <f>ROUND(E28*J28,2)</f>
        <v>0</v>
      </c>
      <c r="L28" s="232">
        <v>21</v>
      </c>
      <c r="M28" s="232">
        <f>G28*(1+L28/100)</f>
        <v>0</v>
      </c>
      <c r="N28" s="221">
        <v>9.8999999999999999E-4</v>
      </c>
      <c r="O28" s="221">
        <f>ROUND(E28*N28,5)</f>
        <v>0.22770000000000001</v>
      </c>
      <c r="P28" s="221">
        <v>0</v>
      </c>
      <c r="Q28" s="221">
        <f>ROUND(E28*P28,5)</f>
        <v>0</v>
      </c>
      <c r="R28" s="221"/>
      <c r="S28" s="221"/>
      <c r="T28" s="222">
        <v>0.08</v>
      </c>
      <c r="U28" s="221">
        <f>ROUND(E28*T28,2)</f>
        <v>18.399999999999999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90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ht="20.399999999999999" outlineLevel="1" x14ac:dyDescent="0.25">
      <c r="A29" s="212">
        <v>17</v>
      </c>
      <c r="B29" s="219" t="s">
        <v>128</v>
      </c>
      <c r="C29" s="265" t="s">
        <v>129</v>
      </c>
      <c r="D29" s="221" t="s">
        <v>89</v>
      </c>
      <c r="E29" s="227">
        <v>5</v>
      </c>
      <c r="F29" s="231">
        <f>H29+J29</f>
        <v>0</v>
      </c>
      <c r="G29" s="232">
        <f>ROUND(E29*F29,2)</f>
        <v>0</v>
      </c>
      <c r="H29" s="232"/>
      <c r="I29" s="232">
        <f>ROUND(E29*H29,2)</f>
        <v>0</v>
      </c>
      <c r="J29" s="232"/>
      <c r="K29" s="232">
        <f>ROUND(E29*J29,2)</f>
        <v>0</v>
      </c>
      <c r="L29" s="232">
        <v>21</v>
      </c>
      <c r="M29" s="232">
        <f>G29*(1+L29/100)</f>
        <v>0</v>
      </c>
      <c r="N29" s="221">
        <v>1.1E-4</v>
      </c>
      <c r="O29" s="221">
        <f>ROUND(E29*N29,5)</f>
        <v>5.5000000000000003E-4</v>
      </c>
      <c r="P29" s="221">
        <v>0</v>
      </c>
      <c r="Q29" s="221">
        <f>ROUND(E29*P29,5)</f>
        <v>0</v>
      </c>
      <c r="R29" s="221"/>
      <c r="S29" s="221"/>
      <c r="T29" s="222">
        <v>0.24</v>
      </c>
      <c r="U29" s="221">
        <f>ROUND(E29*T29,2)</f>
        <v>1.2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90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ht="20.399999999999999" outlineLevel="1" x14ac:dyDescent="0.25">
      <c r="A30" s="212">
        <v>18</v>
      </c>
      <c r="B30" s="219" t="s">
        <v>130</v>
      </c>
      <c r="C30" s="265" t="s">
        <v>131</v>
      </c>
      <c r="D30" s="221" t="s">
        <v>89</v>
      </c>
      <c r="E30" s="227">
        <v>32</v>
      </c>
      <c r="F30" s="231">
        <f>H30+J30</f>
        <v>0</v>
      </c>
      <c r="G30" s="232">
        <f>ROUND(E30*F30,2)</f>
        <v>0</v>
      </c>
      <c r="H30" s="232"/>
      <c r="I30" s="232">
        <f>ROUND(E30*H30,2)</f>
        <v>0</v>
      </c>
      <c r="J30" s="232"/>
      <c r="K30" s="232">
        <f>ROUND(E30*J30,2)</f>
        <v>0</v>
      </c>
      <c r="L30" s="232">
        <v>21</v>
      </c>
      <c r="M30" s="232">
        <f>G30*(1+L30/100)</f>
        <v>0</v>
      </c>
      <c r="N30" s="221">
        <v>1.2999999999999999E-4</v>
      </c>
      <c r="O30" s="221">
        <f>ROUND(E30*N30,5)</f>
        <v>4.1599999999999996E-3</v>
      </c>
      <c r="P30" s="221">
        <v>0</v>
      </c>
      <c r="Q30" s="221">
        <f>ROUND(E30*P30,5)</f>
        <v>0</v>
      </c>
      <c r="R30" s="221"/>
      <c r="S30" s="221"/>
      <c r="T30" s="222">
        <v>0.35</v>
      </c>
      <c r="U30" s="221">
        <f>ROUND(E30*T30,2)</f>
        <v>11.2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90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5">
      <c r="A31" s="212">
        <v>19</v>
      </c>
      <c r="B31" s="219" t="s">
        <v>132</v>
      </c>
      <c r="C31" s="265" t="s">
        <v>133</v>
      </c>
      <c r="D31" s="221" t="s">
        <v>89</v>
      </c>
      <c r="E31" s="227">
        <v>32</v>
      </c>
      <c r="F31" s="231">
        <f>H31+J31</f>
        <v>0</v>
      </c>
      <c r="G31" s="232">
        <f>ROUND(E31*F31,2)</f>
        <v>0</v>
      </c>
      <c r="H31" s="232"/>
      <c r="I31" s="232">
        <f>ROUND(E31*H31,2)</f>
        <v>0</v>
      </c>
      <c r="J31" s="232"/>
      <c r="K31" s="232">
        <f>ROUND(E31*J31,2)</f>
        <v>0</v>
      </c>
      <c r="L31" s="232">
        <v>21</v>
      </c>
      <c r="M31" s="232">
        <f>G31*(1+L31/100)</f>
        <v>0</v>
      </c>
      <c r="N31" s="221">
        <v>0</v>
      </c>
      <c r="O31" s="221">
        <f>ROUND(E31*N31,5)</f>
        <v>0</v>
      </c>
      <c r="P31" s="221">
        <v>0</v>
      </c>
      <c r="Q31" s="221">
        <f>ROUND(E31*P31,5)</f>
        <v>0</v>
      </c>
      <c r="R31" s="221"/>
      <c r="S31" s="221"/>
      <c r="T31" s="222">
        <v>0.08</v>
      </c>
      <c r="U31" s="221">
        <f>ROUND(E31*T31,2)</f>
        <v>2.56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90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5">
      <c r="A32" s="212">
        <v>20</v>
      </c>
      <c r="B32" s="219" t="s">
        <v>134</v>
      </c>
      <c r="C32" s="265" t="s">
        <v>135</v>
      </c>
      <c r="D32" s="221" t="s">
        <v>89</v>
      </c>
      <c r="E32" s="227">
        <v>4</v>
      </c>
      <c r="F32" s="231">
        <f>H32+J32</f>
        <v>0</v>
      </c>
      <c r="G32" s="232">
        <f>ROUND(E32*F32,2)</f>
        <v>0</v>
      </c>
      <c r="H32" s="232"/>
      <c r="I32" s="232">
        <f>ROUND(E32*H32,2)</f>
        <v>0</v>
      </c>
      <c r="J32" s="232"/>
      <c r="K32" s="232">
        <f>ROUND(E32*J32,2)</f>
        <v>0</v>
      </c>
      <c r="L32" s="232">
        <v>21</v>
      </c>
      <c r="M32" s="232">
        <f>G32*(1+L32/100)</f>
        <v>0</v>
      </c>
      <c r="N32" s="221">
        <v>0</v>
      </c>
      <c r="O32" s="221">
        <f>ROUND(E32*N32,5)</f>
        <v>0</v>
      </c>
      <c r="P32" s="221">
        <v>0</v>
      </c>
      <c r="Q32" s="221">
        <f>ROUND(E32*P32,5)</f>
        <v>0</v>
      </c>
      <c r="R32" s="221"/>
      <c r="S32" s="221"/>
      <c r="T32" s="222">
        <v>0.08</v>
      </c>
      <c r="U32" s="221">
        <f>ROUND(E32*T32,2)</f>
        <v>0.32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90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5">
      <c r="A33" s="212">
        <v>21</v>
      </c>
      <c r="B33" s="219" t="s">
        <v>136</v>
      </c>
      <c r="C33" s="265" t="s">
        <v>137</v>
      </c>
      <c r="D33" s="221" t="s">
        <v>89</v>
      </c>
      <c r="E33" s="227">
        <v>4</v>
      </c>
      <c r="F33" s="231">
        <f>H33+J33</f>
        <v>0</v>
      </c>
      <c r="G33" s="232">
        <f>ROUND(E33*F33,2)</f>
        <v>0</v>
      </c>
      <c r="H33" s="232"/>
      <c r="I33" s="232">
        <f>ROUND(E33*H33,2)</f>
        <v>0</v>
      </c>
      <c r="J33" s="232"/>
      <c r="K33" s="232">
        <f>ROUND(E33*J33,2)</f>
        <v>0</v>
      </c>
      <c r="L33" s="232">
        <v>21</v>
      </c>
      <c r="M33" s="232">
        <f>G33*(1+L33/100)</f>
        <v>0</v>
      </c>
      <c r="N33" s="221">
        <v>0</v>
      </c>
      <c r="O33" s="221">
        <f>ROUND(E33*N33,5)</f>
        <v>0</v>
      </c>
      <c r="P33" s="221">
        <v>0</v>
      </c>
      <c r="Q33" s="221">
        <f>ROUND(E33*P33,5)</f>
        <v>0</v>
      </c>
      <c r="R33" s="221"/>
      <c r="S33" s="221"/>
      <c r="T33" s="222">
        <v>0</v>
      </c>
      <c r="U33" s="221">
        <f>ROUND(E33*T33,2)</f>
        <v>0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93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5">
      <c r="A34" s="212">
        <v>22</v>
      </c>
      <c r="B34" s="219" t="s">
        <v>138</v>
      </c>
      <c r="C34" s="265" t="s">
        <v>139</v>
      </c>
      <c r="D34" s="221" t="s">
        <v>112</v>
      </c>
      <c r="E34" s="227">
        <v>4</v>
      </c>
      <c r="F34" s="231">
        <f>H34+J34</f>
        <v>0</v>
      </c>
      <c r="G34" s="232">
        <f>ROUND(E34*F34,2)</f>
        <v>0</v>
      </c>
      <c r="H34" s="232"/>
      <c r="I34" s="232">
        <f>ROUND(E34*H34,2)</f>
        <v>0</v>
      </c>
      <c r="J34" s="232"/>
      <c r="K34" s="232">
        <f>ROUND(E34*J34,2)</f>
        <v>0</v>
      </c>
      <c r="L34" s="232">
        <v>21</v>
      </c>
      <c r="M34" s="232">
        <f>G34*(1+L34/100)</f>
        <v>0</v>
      </c>
      <c r="N34" s="221">
        <v>0</v>
      </c>
      <c r="O34" s="221">
        <f>ROUND(E34*N34,5)</f>
        <v>0</v>
      </c>
      <c r="P34" s="221">
        <v>0</v>
      </c>
      <c r="Q34" s="221">
        <f>ROUND(E34*P34,5)</f>
        <v>0</v>
      </c>
      <c r="R34" s="221"/>
      <c r="S34" s="221"/>
      <c r="T34" s="222">
        <v>1.28571428571429</v>
      </c>
      <c r="U34" s="221">
        <f>ROUND(E34*T34,2)</f>
        <v>5.14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90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5">
      <c r="A35" s="212">
        <v>23</v>
      </c>
      <c r="B35" s="219" t="s">
        <v>140</v>
      </c>
      <c r="C35" s="265" t="s">
        <v>141</v>
      </c>
      <c r="D35" s="221" t="s">
        <v>89</v>
      </c>
      <c r="E35" s="227">
        <v>4</v>
      </c>
      <c r="F35" s="231">
        <f>H35+J35</f>
        <v>0</v>
      </c>
      <c r="G35" s="232">
        <f>ROUND(E35*F35,2)</f>
        <v>0</v>
      </c>
      <c r="H35" s="232"/>
      <c r="I35" s="232">
        <f>ROUND(E35*H35,2)</f>
        <v>0</v>
      </c>
      <c r="J35" s="232"/>
      <c r="K35" s="232">
        <f>ROUND(E35*J35,2)</f>
        <v>0</v>
      </c>
      <c r="L35" s="232">
        <v>21</v>
      </c>
      <c r="M35" s="232">
        <f>G35*(1+L35/100)</f>
        <v>0</v>
      </c>
      <c r="N35" s="221">
        <v>0</v>
      </c>
      <c r="O35" s="221">
        <f>ROUND(E35*N35,5)</f>
        <v>0</v>
      </c>
      <c r="P35" s="221">
        <v>0</v>
      </c>
      <c r="Q35" s="221">
        <f>ROUND(E35*P35,5)</f>
        <v>0</v>
      </c>
      <c r="R35" s="221"/>
      <c r="S35" s="221"/>
      <c r="T35" s="222">
        <v>0</v>
      </c>
      <c r="U35" s="221">
        <f>ROUND(E35*T35,2)</f>
        <v>0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93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5">
      <c r="A36" s="212">
        <v>24</v>
      </c>
      <c r="B36" s="219" t="s">
        <v>142</v>
      </c>
      <c r="C36" s="265" t="s">
        <v>143</v>
      </c>
      <c r="D36" s="221" t="s">
        <v>89</v>
      </c>
      <c r="E36" s="227">
        <v>64</v>
      </c>
      <c r="F36" s="231">
        <f>H36+J36</f>
        <v>0</v>
      </c>
      <c r="G36" s="232">
        <f>ROUND(E36*F36,2)</f>
        <v>0</v>
      </c>
      <c r="H36" s="232"/>
      <c r="I36" s="232">
        <f>ROUND(E36*H36,2)</f>
        <v>0</v>
      </c>
      <c r="J36" s="232"/>
      <c r="K36" s="232">
        <f>ROUND(E36*J36,2)</f>
        <v>0</v>
      </c>
      <c r="L36" s="232">
        <v>21</v>
      </c>
      <c r="M36" s="232">
        <f>G36*(1+L36/100)</f>
        <v>0</v>
      </c>
      <c r="N36" s="221">
        <v>0</v>
      </c>
      <c r="O36" s="221">
        <f>ROUND(E36*N36,5)</f>
        <v>0</v>
      </c>
      <c r="P36" s="221">
        <v>0</v>
      </c>
      <c r="Q36" s="221">
        <f>ROUND(E36*P36,5)</f>
        <v>0</v>
      </c>
      <c r="R36" s="221"/>
      <c r="S36" s="221"/>
      <c r="T36" s="222">
        <v>0.08</v>
      </c>
      <c r="U36" s="221">
        <f>ROUND(E36*T36,2)</f>
        <v>5.12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90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5">
      <c r="A37" s="212">
        <v>25</v>
      </c>
      <c r="B37" s="219" t="s">
        <v>144</v>
      </c>
      <c r="C37" s="265" t="s">
        <v>145</v>
      </c>
      <c r="D37" s="221" t="s">
        <v>89</v>
      </c>
      <c r="E37" s="227">
        <v>64</v>
      </c>
      <c r="F37" s="231">
        <f>H37+J37</f>
        <v>0</v>
      </c>
      <c r="G37" s="232">
        <f>ROUND(E37*F37,2)</f>
        <v>0</v>
      </c>
      <c r="H37" s="232"/>
      <c r="I37" s="232">
        <f>ROUND(E37*H37,2)</f>
        <v>0</v>
      </c>
      <c r="J37" s="232"/>
      <c r="K37" s="232">
        <f>ROUND(E37*J37,2)</f>
        <v>0</v>
      </c>
      <c r="L37" s="232">
        <v>21</v>
      </c>
      <c r="M37" s="232">
        <f>G37*(1+L37/100)</f>
        <v>0</v>
      </c>
      <c r="N37" s="221">
        <v>0</v>
      </c>
      <c r="O37" s="221">
        <f>ROUND(E37*N37,5)</f>
        <v>0</v>
      </c>
      <c r="P37" s="221">
        <v>0</v>
      </c>
      <c r="Q37" s="221">
        <f>ROUND(E37*P37,5)</f>
        <v>0</v>
      </c>
      <c r="R37" s="221"/>
      <c r="S37" s="221"/>
      <c r="T37" s="222">
        <v>5.0500000000000003E-2</v>
      </c>
      <c r="U37" s="221">
        <f>ROUND(E37*T37,2)</f>
        <v>3.23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90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0.399999999999999" outlineLevel="1" x14ac:dyDescent="0.25">
      <c r="A38" s="212">
        <v>26</v>
      </c>
      <c r="B38" s="219" t="s">
        <v>146</v>
      </c>
      <c r="C38" s="265" t="s">
        <v>147</v>
      </c>
      <c r="D38" s="221" t="s">
        <v>89</v>
      </c>
      <c r="E38" s="227">
        <v>4</v>
      </c>
      <c r="F38" s="231">
        <f>H38+J38</f>
        <v>0</v>
      </c>
      <c r="G38" s="232">
        <f>ROUND(E38*F38,2)</f>
        <v>0</v>
      </c>
      <c r="H38" s="232"/>
      <c r="I38" s="232">
        <f>ROUND(E38*H38,2)</f>
        <v>0</v>
      </c>
      <c r="J38" s="232"/>
      <c r="K38" s="232">
        <f>ROUND(E38*J38,2)</f>
        <v>0</v>
      </c>
      <c r="L38" s="232">
        <v>21</v>
      </c>
      <c r="M38" s="232">
        <f>G38*(1+L38/100)</f>
        <v>0</v>
      </c>
      <c r="N38" s="221">
        <v>1.4999999999999999E-4</v>
      </c>
      <c r="O38" s="221">
        <f>ROUND(E38*N38,5)</f>
        <v>5.9999999999999995E-4</v>
      </c>
      <c r="P38" s="221">
        <v>0</v>
      </c>
      <c r="Q38" s="221">
        <f>ROUND(E38*P38,5)</f>
        <v>0</v>
      </c>
      <c r="R38" s="221"/>
      <c r="S38" s="221"/>
      <c r="T38" s="222">
        <v>0.09</v>
      </c>
      <c r="U38" s="221">
        <f>ROUND(E38*T38,2)</f>
        <v>0.36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90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20.399999999999999" outlineLevel="1" x14ac:dyDescent="0.25">
      <c r="A39" s="212">
        <v>27</v>
      </c>
      <c r="B39" s="219" t="s">
        <v>148</v>
      </c>
      <c r="C39" s="265" t="s">
        <v>149</v>
      </c>
      <c r="D39" s="221" t="s">
        <v>112</v>
      </c>
      <c r="E39" s="227">
        <v>4</v>
      </c>
      <c r="F39" s="231">
        <f>H39+J39</f>
        <v>0</v>
      </c>
      <c r="G39" s="232">
        <f>ROUND(E39*F39,2)</f>
        <v>0</v>
      </c>
      <c r="H39" s="232"/>
      <c r="I39" s="232">
        <f>ROUND(E39*H39,2)</f>
        <v>0</v>
      </c>
      <c r="J39" s="232"/>
      <c r="K39" s="232">
        <f>ROUND(E39*J39,2)</f>
        <v>0</v>
      </c>
      <c r="L39" s="232">
        <v>21</v>
      </c>
      <c r="M39" s="232">
        <f>G39*(1+L39/100)</f>
        <v>0</v>
      </c>
      <c r="N39" s="221">
        <v>1.4999999999999999E-4</v>
      </c>
      <c r="O39" s="221">
        <f>ROUND(E39*N39,5)</f>
        <v>5.9999999999999995E-4</v>
      </c>
      <c r="P39" s="221">
        <v>0</v>
      </c>
      <c r="Q39" s="221">
        <f>ROUND(E39*P39,5)</f>
        <v>0</v>
      </c>
      <c r="R39" s="221"/>
      <c r="S39" s="221"/>
      <c r="T39" s="222">
        <v>0.09</v>
      </c>
      <c r="U39" s="221">
        <f>ROUND(E39*T39,2)</f>
        <v>0.36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90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5">
      <c r="A40" s="212">
        <v>28</v>
      </c>
      <c r="B40" s="219" t="s">
        <v>150</v>
      </c>
      <c r="C40" s="265" t="s">
        <v>151</v>
      </c>
      <c r="D40" s="221" t="s">
        <v>89</v>
      </c>
      <c r="E40" s="227">
        <v>1</v>
      </c>
      <c r="F40" s="231">
        <f>H40+J40</f>
        <v>0</v>
      </c>
      <c r="G40" s="232">
        <f>ROUND(E40*F40,2)</f>
        <v>0</v>
      </c>
      <c r="H40" s="232"/>
      <c r="I40" s="232">
        <f>ROUND(E40*H40,2)</f>
        <v>0</v>
      </c>
      <c r="J40" s="232"/>
      <c r="K40" s="232">
        <f>ROUND(E40*J40,2)</f>
        <v>0</v>
      </c>
      <c r="L40" s="232">
        <v>21</v>
      </c>
      <c r="M40" s="232">
        <f>G40*(1+L40/100)</f>
        <v>0</v>
      </c>
      <c r="N40" s="221">
        <v>0</v>
      </c>
      <c r="O40" s="221">
        <f>ROUND(E40*N40,5)</f>
        <v>0</v>
      </c>
      <c r="P40" s="221">
        <v>0</v>
      </c>
      <c r="Q40" s="221">
        <f>ROUND(E40*P40,5)</f>
        <v>0</v>
      </c>
      <c r="R40" s="221"/>
      <c r="S40" s="221"/>
      <c r="T40" s="222">
        <v>2</v>
      </c>
      <c r="U40" s="221">
        <f>ROUND(E40*T40,2)</f>
        <v>2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90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5">
      <c r="A41" s="212">
        <v>29</v>
      </c>
      <c r="B41" s="219" t="s">
        <v>136</v>
      </c>
      <c r="C41" s="265" t="s">
        <v>152</v>
      </c>
      <c r="D41" s="221" t="s">
        <v>89</v>
      </c>
      <c r="E41" s="227">
        <v>1</v>
      </c>
      <c r="F41" s="231">
        <f>H41+J41</f>
        <v>0</v>
      </c>
      <c r="G41" s="232">
        <f>ROUND(E41*F41,2)</f>
        <v>0</v>
      </c>
      <c r="H41" s="232"/>
      <c r="I41" s="232">
        <f>ROUND(E41*H41,2)</f>
        <v>0</v>
      </c>
      <c r="J41" s="232"/>
      <c r="K41" s="232">
        <f>ROUND(E41*J41,2)</f>
        <v>0</v>
      </c>
      <c r="L41" s="232">
        <v>21</v>
      </c>
      <c r="M41" s="232">
        <f>G41*(1+L41/100)</f>
        <v>0</v>
      </c>
      <c r="N41" s="221">
        <v>0</v>
      </c>
      <c r="O41" s="221">
        <f>ROUND(E41*N41,5)</f>
        <v>0</v>
      </c>
      <c r="P41" s="221">
        <v>0</v>
      </c>
      <c r="Q41" s="221">
        <f>ROUND(E41*P41,5)</f>
        <v>0</v>
      </c>
      <c r="R41" s="221"/>
      <c r="S41" s="221"/>
      <c r="T41" s="222">
        <v>0</v>
      </c>
      <c r="U41" s="221">
        <f>ROUND(E41*T41,2)</f>
        <v>0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93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5">
      <c r="A42" s="212"/>
      <c r="B42" s="219"/>
      <c r="C42" s="266" t="s">
        <v>153</v>
      </c>
      <c r="D42" s="223"/>
      <c r="E42" s="228"/>
      <c r="F42" s="233"/>
      <c r="G42" s="234"/>
      <c r="H42" s="232"/>
      <c r="I42" s="232"/>
      <c r="J42" s="232"/>
      <c r="K42" s="232"/>
      <c r="L42" s="232"/>
      <c r="M42" s="232"/>
      <c r="N42" s="221"/>
      <c r="O42" s="221"/>
      <c r="P42" s="221"/>
      <c r="Q42" s="221"/>
      <c r="R42" s="221"/>
      <c r="S42" s="221"/>
      <c r="T42" s="222"/>
      <c r="U42" s="221"/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95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4" t="str">
        <f>C42</f>
        <v>Položka obsahuje:</v>
      </c>
      <c r="BB42" s="211"/>
      <c r="BC42" s="211"/>
      <c r="BD42" s="211"/>
      <c r="BE42" s="211"/>
      <c r="BF42" s="211"/>
      <c r="BG42" s="211"/>
      <c r="BH42" s="211"/>
    </row>
    <row r="43" spans="1:60" outlineLevel="1" x14ac:dyDescent="0.25">
      <c r="A43" s="212"/>
      <c r="B43" s="219"/>
      <c r="C43" s="266" t="s">
        <v>154</v>
      </c>
      <c r="D43" s="223"/>
      <c r="E43" s="228"/>
      <c r="F43" s="233"/>
      <c r="G43" s="234"/>
      <c r="H43" s="232"/>
      <c r="I43" s="232"/>
      <c r="J43" s="232"/>
      <c r="K43" s="232"/>
      <c r="L43" s="232"/>
      <c r="M43" s="232"/>
      <c r="N43" s="221"/>
      <c r="O43" s="221"/>
      <c r="P43" s="221"/>
      <c r="Q43" s="221"/>
      <c r="R43" s="221"/>
      <c r="S43" s="221"/>
      <c r="T43" s="222"/>
      <c r="U43" s="221"/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95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4" t="str">
        <f>C43</f>
        <v>Novou vestavbu do stávajícího rámu. Velikost stavebního otvoru cca 550 x 650mm.  IPxx/20, In=80A.</v>
      </c>
      <c r="BB43" s="211"/>
      <c r="BC43" s="211"/>
      <c r="BD43" s="211"/>
      <c r="BE43" s="211"/>
      <c r="BF43" s="211"/>
      <c r="BG43" s="211"/>
      <c r="BH43" s="211"/>
    </row>
    <row r="44" spans="1:60" outlineLevel="1" x14ac:dyDescent="0.25">
      <c r="A44" s="212"/>
      <c r="B44" s="219"/>
      <c r="C44" s="266" t="s">
        <v>155</v>
      </c>
      <c r="D44" s="223"/>
      <c r="E44" s="228"/>
      <c r="F44" s="233"/>
      <c r="G44" s="234"/>
      <c r="H44" s="232"/>
      <c r="I44" s="232"/>
      <c r="J44" s="232"/>
      <c r="K44" s="232"/>
      <c r="L44" s="232"/>
      <c r="M44" s="232"/>
      <c r="N44" s="221"/>
      <c r="O44" s="221"/>
      <c r="P44" s="221"/>
      <c r="Q44" s="221"/>
      <c r="R44" s="221"/>
      <c r="S44" s="221"/>
      <c r="T44" s="222"/>
      <c r="U44" s="221"/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95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4" t="str">
        <f>C44</f>
        <v>1x vxpínač 80A</v>
      </c>
      <c r="BB44" s="211"/>
      <c r="BC44" s="211"/>
      <c r="BD44" s="211"/>
      <c r="BE44" s="211"/>
      <c r="BF44" s="211"/>
      <c r="BG44" s="211"/>
      <c r="BH44" s="211"/>
    </row>
    <row r="45" spans="1:60" outlineLevel="1" x14ac:dyDescent="0.25">
      <c r="A45" s="212"/>
      <c r="B45" s="219"/>
      <c r="C45" s="266" t="s">
        <v>156</v>
      </c>
      <c r="D45" s="223"/>
      <c r="E45" s="228"/>
      <c r="F45" s="233"/>
      <c r="G45" s="234"/>
      <c r="H45" s="232"/>
      <c r="I45" s="232"/>
      <c r="J45" s="232"/>
      <c r="K45" s="232"/>
      <c r="L45" s="232"/>
      <c r="M45" s="232"/>
      <c r="N45" s="221"/>
      <c r="O45" s="221"/>
      <c r="P45" s="221"/>
      <c r="Q45" s="221"/>
      <c r="R45" s="221"/>
      <c r="S45" s="221"/>
      <c r="T45" s="222"/>
      <c r="U45" s="221"/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95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4" t="str">
        <f>C45</f>
        <v>1x jistič 40C/3</v>
      </c>
      <c r="BB45" s="211"/>
      <c r="BC45" s="211"/>
      <c r="BD45" s="211"/>
      <c r="BE45" s="211"/>
      <c r="BF45" s="211"/>
      <c r="BG45" s="211"/>
      <c r="BH45" s="211"/>
    </row>
    <row r="46" spans="1:60" outlineLevel="1" x14ac:dyDescent="0.25">
      <c r="A46" s="212"/>
      <c r="B46" s="219"/>
      <c r="C46" s="266" t="s">
        <v>157</v>
      </c>
      <c r="D46" s="223"/>
      <c r="E46" s="228"/>
      <c r="F46" s="233"/>
      <c r="G46" s="234"/>
      <c r="H46" s="232"/>
      <c r="I46" s="232"/>
      <c r="J46" s="232"/>
      <c r="K46" s="232"/>
      <c r="L46" s="232"/>
      <c r="M46" s="232"/>
      <c r="N46" s="221"/>
      <c r="O46" s="221"/>
      <c r="P46" s="221"/>
      <c r="Q46" s="221"/>
      <c r="R46" s="221"/>
      <c r="S46" s="221"/>
      <c r="T46" s="222"/>
      <c r="U46" s="221"/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95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4" t="str">
        <f>C46</f>
        <v>1x jistič 40B/3</v>
      </c>
      <c r="BB46" s="211"/>
      <c r="BC46" s="211"/>
      <c r="BD46" s="211"/>
      <c r="BE46" s="211"/>
      <c r="BF46" s="211"/>
      <c r="BG46" s="211"/>
      <c r="BH46" s="211"/>
    </row>
    <row r="47" spans="1:60" outlineLevel="1" x14ac:dyDescent="0.25">
      <c r="A47" s="212"/>
      <c r="B47" s="219"/>
      <c r="C47" s="266" t="s">
        <v>158</v>
      </c>
      <c r="D47" s="223"/>
      <c r="E47" s="228"/>
      <c r="F47" s="233"/>
      <c r="G47" s="234"/>
      <c r="H47" s="232"/>
      <c r="I47" s="232"/>
      <c r="J47" s="232"/>
      <c r="K47" s="232"/>
      <c r="L47" s="232"/>
      <c r="M47" s="232"/>
      <c r="N47" s="221"/>
      <c r="O47" s="221"/>
      <c r="P47" s="221"/>
      <c r="Q47" s="221"/>
      <c r="R47" s="221"/>
      <c r="S47" s="221"/>
      <c r="T47" s="222"/>
      <c r="U47" s="221"/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95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4" t="str">
        <f>C47</f>
        <v>1x jistič 32B/3</v>
      </c>
      <c r="BB47" s="211"/>
      <c r="BC47" s="211"/>
      <c r="BD47" s="211"/>
      <c r="BE47" s="211"/>
      <c r="BF47" s="211"/>
      <c r="BG47" s="211"/>
      <c r="BH47" s="211"/>
    </row>
    <row r="48" spans="1:60" outlineLevel="1" x14ac:dyDescent="0.25">
      <c r="A48" s="212"/>
      <c r="B48" s="219"/>
      <c r="C48" s="266" t="s">
        <v>159</v>
      </c>
      <c r="D48" s="223"/>
      <c r="E48" s="228"/>
      <c r="F48" s="233"/>
      <c r="G48" s="234"/>
      <c r="H48" s="232"/>
      <c r="I48" s="232"/>
      <c r="J48" s="232"/>
      <c r="K48" s="232"/>
      <c r="L48" s="232"/>
      <c r="M48" s="232"/>
      <c r="N48" s="221"/>
      <c r="O48" s="221"/>
      <c r="P48" s="221"/>
      <c r="Q48" s="221"/>
      <c r="R48" s="221"/>
      <c r="S48" s="221"/>
      <c r="T48" s="222"/>
      <c r="U48" s="221"/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95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4" t="str">
        <f>C48</f>
        <v>4x jistič 16C/3</v>
      </c>
      <c r="BB48" s="211"/>
      <c r="BC48" s="211"/>
      <c r="BD48" s="211"/>
      <c r="BE48" s="211"/>
      <c r="BF48" s="211"/>
      <c r="BG48" s="211"/>
      <c r="BH48" s="211"/>
    </row>
    <row r="49" spans="1:60" outlineLevel="1" x14ac:dyDescent="0.25">
      <c r="A49" s="212"/>
      <c r="B49" s="219"/>
      <c r="C49" s="266" t="s">
        <v>160</v>
      </c>
      <c r="D49" s="223"/>
      <c r="E49" s="228"/>
      <c r="F49" s="233"/>
      <c r="G49" s="234"/>
      <c r="H49" s="232"/>
      <c r="I49" s="232"/>
      <c r="J49" s="232"/>
      <c r="K49" s="232"/>
      <c r="L49" s="232"/>
      <c r="M49" s="232"/>
      <c r="N49" s="221"/>
      <c r="O49" s="221"/>
      <c r="P49" s="221"/>
      <c r="Q49" s="221"/>
      <c r="R49" s="221"/>
      <c r="S49" s="221"/>
      <c r="T49" s="222"/>
      <c r="U49" s="221"/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95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4" t="str">
        <f>C49</f>
        <v>4x stykač 40A/3p/230V</v>
      </c>
      <c r="BB49" s="211"/>
      <c r="BC49" s="211"/>
      <c r="BD49" s="211"/>
      <c r="BE49" s="211"/>
      <c r="BF49" s="211"/>
      <c r="BG49" s="211"/>
      <c r="BH49" s="211"/>
    </row>
    <row r="50" spans="1:60" outlineLevel="1" x14ac:dyDescent="0.25">
      <c r="A50" s="212"/>
      <c r="B50" s="219"/>
      <c r="C50" s="266" t="s">
        <v>161</v>
      </c>
      <c r="D50" s="223"/>
      <c r="E50" s="228"/>
      <c r="F50" s="233"/>
      <c r="G50" s="234"/>
      <c r="H50" s="232"/>
      <c r="I50" s="232"/>
      <c r="J50" s="232"/>
      <c r="K50" s="232"/>
      <c r="L50" s="232"/>
      <c r="M50" s="232"/>
      <c r="N50" s="221"/>
      <c r="O50" s="221"/>
      <c r="P50" s="221"/>
      <c r="Q50" s="221"/>
      <c r="R50" s="221"/>
      <c r="S50" s="221"/>
      <c r="T50" s="222"/>
      <c r="U50" s="221"/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95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4" t="str">
        <f>C50</f>
        <v>1x jistič 2B/1</v>
      </c>
      <c r="BB50" s="211"/>
      <c r="BC50" s="211"/>
      <c r="BD50" s="211"/>
      <c r="BE50" s="211"/>
      <c r="BF50" s="211"/>
      <c r="BG50" s="211"/>
      <c r="BH50" s="211"/>
    </row>
    <row r="51" spans="1:60" outlineLevel="1" x14ac:dyDescent="0.25">
      <c r="A51" s="212"/>
      <c r="B51" s="219"/>
      <c r="C51" s="266" t="s">
        <v>162</v>
      </c>
      <c r="D51" s="223"/>
      <c r="E51" s="228"/>
      <c r="F51" s="233"/>
      <c r="G51" s="234"/>
      <c r="H51" s="232"/>
      <c r="I51" s="232"/>
      <c r="J51" s="232"/>
      <c r="K51" s="232"/>
      <c r="L51" s="232"/>
      <c r="M51" s="232"/>
      <c r="N51" s="221"/>
      <c r="O51" s="221"/>
      <c r="P51" s="221"/>
      <c r="Q51" s="221"/>
      <c r="R51" s="221"/>
      <c r="S51" s="221"/>
      <c r="T51" s="222"/>
      <c r="U51" s="221"/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95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4" t="str">
        <f>C51</f>
        <v>2x jistič 20C/1</v>
      </c>
      <c r="BB51" s="211"/>
      <c r="BC51" s="211"/>
      <c r="BD51" s="211"/>
      <c r="BE51" s="211"/>
      <c r="BF51" s="211"/>
      <c r="BG51" s="211"/>
      <c r="BH51" s="211"/>
    </row>
    <row r="52" spans="1:60" outlineLevel="1" x14ac:dyDescent="0.25">
      <c r="A52" s="212"/>
      <c r="B52" s="219"/>
      <c r="C52" s="266" t="s">
        <v>163</v>
      </c>
      <c r="D52" s="223"/>
      <c r="E52" s="228"/>
      <c r="F52" s="233"/>
      <c r="G52" s="234"/>
      <c r="H52" s="232"/>
      <c r="I52" s="232"/>
      <c r="J52" s="232"/>
      <c r="K52" s="232"/>
      <c r="L52" s="232"/>
      <c r="M52" s="232"/>
      <c r="N52" s="221"/>
      <c r="O52" s="221"/>
      <c r="P52" s="221"/>
      <c r="Q52" s="221"/>
      <c r="R52" s="221"/>
      <c r="S52" s="221"/>
      <c r="T52" s="222"/>
      <c r="U52" s="221"/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95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4" t="str">
        <f>C52</f>
        <v>2x jistič 16B/1</v>
      </c>
      <c r="BB52" s="211"/>
      <c r="BC52" s="211"/>
      <c r="BD52" s="211"/>
      <c r="BE52" s="211"/>
      <c r="BF52" s="211"/>
      <c r="BG52" s="211"/>
      <c r="BH52" s="211"/>
    </row>
    <row r="53" spans="1:60" outlineLevel="1" x14ac:dyDescent="0.25">
      <c r="A53" s="212"/>
      <c r="B53" s="219"/>
      <c r="C53" s="266" t="s">
        <v>164</v>
      </c>
      <c r="D53" s="223"/>
      <c r="E53" s="228"/>
      <c r="F53" s="233"/>
      <c r="G53" s="234"/>
      <c r="H53" s="232"/>
      <c r="I53" s="232"/>
      <c r="J53" s="232"/>
      <c r="K53" s="232"/>
      <c r="L53" s="232"/>
      <c r="M53" s="232"/>
      <c r="N53" s="221"/>
      <c r="O53" s="221"/>
      <c r="P53" s="221"/>
      <c r="Q53" s="221"/>
      <c r="R53" s="221"/>
      <c r="S53" s="221"/>
      <c r="T53" s="222"/>
      <c r="U53" s="221"/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95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4" t="str">
        <f>C53</f>
        <v>4x jistič 10B/1</v>
      </c>
      <c r="BB53" s="211"/>
      <c r="BC53" s="211"/>
      <c r="BD53" s="211"/>
      <c r="BE53" s="211"/>
      <c r="BF53" s="211"/>
      <c r="BG53" s="211"/>
      <c r="BH53" s="211"/>
    </row>
    <row r="54" spans="1:60" outlineLevel="1" x14ac:dyDescent="0.25">
      <c r="A54" s="212"/>
      <c r="B54" s="219"/>
      <c r="C54" s="266" t="s">
        <v>165</v>
      </c>
      <c r="D54" s="223"/>
      <c r="E54" s="228"/>
      <c r="F54" s="233"/>
      <c r="G54" s="234"/>
      <c r="H54" s="232"/>
      <c r="I54" s="232"/>
      <c r="J54" s="232"/>
      <c r="K54" s="232"/>
      <c r="L54" s="232"/>
      <c r="M54" s="232"/>
      <c r="N54" s="221"/>
      <c r="O54" s="221"/>
      <c r="P54" s="221"/>
      <c r="Q54" s="221"/>
      <c r="R54" s="221"/>
      <c r="S54" s="221"/>
      <c r="T54" s="222"/>
      <c r="U54" s="221"/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95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4" t="str">
        <f>C54</f>
        <v>3x chránič s nadproud. ochranou 16B/2/30mA</v>
      </c>
      <c r="BB54" s="211"/>
      <c r="BC54" s="211"/>
      <c r="BD54" s="211"/>
      <c r="BE54" s="211"/>
      <c r="BF54" s="211"/>
      <c r="BG54" s="211"/>
      <c r="BH54" s="211"/>
    </row>
    <row r="55" spans="1:60" outlineLevel="1" x14ac:dyDescent="0.25">
      <c r="A55" s="212"/>
      <c r="B55" s="219"/>
      <c r="C55" s="266" t="s">
        <v>166</v>
      </c>
      <c r="D55" s="223"/>
      <c r="E55" s="228"/>
      <c r="F55" s="233"/>
      <c r="G55" s="234"/>
      <c r="H55" s="232"/>
      <c r="I55" s="232"/>
      <c r="J55" s="232"/>
      <c r="K55" s="232"/>
      <c r="L55" s="232"/>
      <c r="M55" s="232"/>
      <c r="N55" s="221"/>
      <c r="O55" s="221"/>
      <c r="P55" s="221"/>
      <c r="Q55" s="221"/>
      <c r="R55" s="221"/>
      <c r="S55" s="221"/>
      <c r="T55" s="222"/>
      <c r="U55" s="221"/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95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4" t="str">
        <f>C55</f>
        <v>3x chránič s nadproud. ochranou 10B/2/30mA</v>
      </c>
      <c r="BB55" s="211"/>
      <c r="BC55" s="211"/>
      <c r="BD55" s="211"/>
      <c r="BE55" s="211"/>
      <c r="BF55" s="211"/>
      <c r="BG55" s="211"/>
      <c r="BH55" s="211"/>
    </row>
    <row r="56" spans="1:60" outlineLevel="1" x14ac:dyDescent="0.25">
      <c r="A56" s="212"/>
      <c r="B56" s="219"/>
      <c r="C56" s="266" t="s">
        <v>167</v>
      </c>
      <c r="D56" s="223"/>
      <c r="E56" s="228"/>
      <c r="F56" s="233"/>
      <c r="G56" s="234"/>
      <c r="H56" s="232"/>
      <c r="I56" s="232"/>
      <c r="J56" s="232"/>
      <c r="K56" s="232"/>
      <c r="L56" s="232"/>
      <c r="M56" s="232"/>
      <c r="N56" s="221"/>
      <c r="O56" s="221"/>
      <c r="P56" s="221"/>
      <c r="Q56" s="221"/>
      <c r="R56" s="221"/>
      <c r="S56" s="221"/>
      <c r="T56" s="222"/>
      <c r="U56" s="221"/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95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4" t="str">
        <f>C56</f>
        <v>4x vypínač na DIN 230V/10A</v>
      </c>
      <c r="BB56" s="211"/>
      <c r="BC56" s="211"/>
      <c r="BD56" s="211"/>
      <c r="BE56" s="211"/>
      <c r="BF56" s="211"/>
      <c r="BG56" s="211"/>
      <c r="BH56" s="211"/>
    </row>
    <row r="57" spans="1:60" outlineLevel="1" x14ac:dyDescent="0.25">
      <c r="A57" s="212"/>
      <c r="B57" s="219"/>
      <c r="C57" s="266" t="s">
        <v>168</v>
      </c>
      <c r="D57" s="223"/>
      <c r="E57" s="228"/>
      <c r="F57" s="233"/>
      <c r="G57" s="234"/>
      <c r="H57" s="232"/>
      <c r="I57" s="232"/>
      <c r="J57" s="232"/>
      <c r="K57" s="232"/>
      <c r="L57" s="232"/>
      <c r="M57" s="232"/>
      <c r="N57" s="221"/>
      <c r="O57" s="221"/>
      <c r="P57" s="221"/>
      <c r="Q57" s="221"/>
      <c r="R57" s="221"/>
      <c r="S57" s="221"/>
      <c r="T57" s="222"/>
      <c r="U57" s="221"/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95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4" t="str">
        <f>C57</f>
        <v>svorky a drobné příslušenství.</v>
      </c>
      <c r="BB57" s="211"/>
      <c r="BC57" s="211"/>
      <c r="BD57" s="211"/>
      <c r="BE57" s="211"/>
      <c r="BF57" s="211"/>
      <c r="BG57" s="211"/>
      <c r="BH57" s="211"/>
    </row>
    <row r="58" spans="1:60" outlineLevel="1" x14ac:dyDescent="0.25">
      <c r="A58" s="212">
        <v>30</v>
      </c>
      <c r="B58" s="219" t="s">
        <v>169</v>
      </c>
      <c r="C58" s="265" t="s">
        <v>170</v>
      </c>
      <c r="D58" s="221" t="s">
        <v>89</v>
      </c>
      <c r="E58" s="227">
        <v>2</v>
      </c>
      <c r="F58" s="231">
        <f>H58+J58</f>
        <v>0</v>
      </c>
      <c r="G58" s="232">
        <f>ROUND(E58*F58,2)</f>
        <v>0</v>
      </c>
      <c r="H58" s="232"/>
      <c r="I58" s="232">
        <f>ROUND(E58*H58,2)</f>
        <v>0</v>
      </c>
      <c r="J58" s="232"/>
      <c r="K58" s="232">
        <f>ROUND(E58*J58,2)</f>
        <v>0</v>
      </c>
      <c r="L58" s="232">
        <v>21</v>
      </c>
      <c r="M58" s="232">
        <f>G58*(1+L58/100)</f>
        <v>0</v>
      </c>
      <c r="N58" s="221">
        <v>0</v>
      </c>
      <c r="O58" s="221">
        <f>ROUND(E58*N58,5)</f>
        <v>0</v>
      </c>
      <c r="P58" s="221">
        <v>0</v>
      </c>
      <c r="Q58" s="221">
        <f>ROUND(E58*P58,5)</f>
        <v>0</v>
      </c>
      <c r="R58" s="221"/>
      <c r="S58" s="221"/>
      <c r="T58" s="222">
        <v>1</v>
      </c>
      <c r="U58" s="221">
        <f>ROUND(E58*T58,2)</f>
        <v>2</v>
      </c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90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5">
      <c r="A59" s="212">
        <v>31</v>
      </c>
      <c r="B59" s="219" t="s">
        <v>136</v>
      </c>
      <c r="C59" s="265" t="s">
        <v>171</v>
      </c>
      <c r="D59" s="221" t="s">
        <v>89</v>
      </c>
      <c r="E59" s="227">
        <v>1</v>
      </c>
      <c r="F59" s="231">
        <f>H59+J59</f>
        <v>0</v>
      </c>
      <c r="G59" s="232">
        <f>ROUND(E59*F59,2)</f>
        <v>0</v>
      </c>
      <c r="H59" s="232"/>
      <c r="I59" s="232">
        <f>ROUND(E59*H59,2)</f>
        <v>0</v>
      </c>
      <c r="J59" s="232"/>
      <c r="K59" s="232">
        <f>ROUND(E59*J59,2)</f>
        <v>0</v>
      </c>
      <c r="L59" s="232">
        <v>21</v>
      </c>
      <c r="M59" s="232">
        <f>G59*(1+L59/100)</f>
        <v>0</v>
      </c>
      <c r="N59" s="221">
        <v>0</v>
      </c>
      <c r="O59" s="221">
        <f>ROUND(E59*N59,5)</f>
        <v>0</v>
      </c>
      <c r="P59" s="221">
        <v>0</v>
      </c>
      <c r="Q59" s="221">
        <f>ROUND(E59*P59,5)</f>
        <v>0</v>
      </c>
      <c r="R59" s="221"/>
      <c r="S59" s="221"/>
      <c r="T59" s="222">
        <v>0</v>
      </c>
      <c r="U59" s="221">
        <f>ROUND(E59*T59,2)</f>
        <v>0</v>
      </c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93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5">
      <c r="A60" s="212"/>
      <c r="B60" s="219"/>
      <c r="C60" s="266" t="s">
        <v>153</v>
      </c>
      <c r="D60" s="223"/>
      <c r="E60" s="228"/>
      <c r="F60" s="233"/>
      <c r="G60" s="234"/>
      <c r="H60" s="232"/>
      <c r="I60" s="232"/>
      <c r="J60" s="232"/>
      <c r="K60" s="232"/>
      <c r="L60" s="232"/>
      <c r="M60" s="232"/>
      <c r="N60" s="221"/>
      <c r="O60" s="221"/>
      <c r="P60" s="221"/>
      <c r="Q60" s="221"/>
      <c r="R60" s="221"/>
      <c r="S60" s="221"/>
      <c r="T60" s="222"/>
      <c r="U60" s="221"/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95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4" t="str">
        <f>C60</f>
        <v>Položka obsahuje:</v>
      </c>
      <c r="BB60" s="211"/>
      <c r="BC60" s="211"/>
      <c r="BD60" s="211"/>
      <c r="BE60" s="211"/>
      <c r="BF60" s="211"/>
      <c r="BG60" s="211"/>
      <c r="BH60" s="211"/>
    </row>
    <row r="61" spans="1:60" ht="21" outlineLevel="1" x14ac:dyDescent="0.25">
      <c r="A61" s="212"/>
      <c r="B61" s="219"/>
      <c r="C61" s="266" t="s">
        <v>172</v>
      </c>
      <c r="D61" s="223"/>
      <c r="E61" s="228"/>
      <c r="F61" s="233"/>
      <c r="G61" s="234"/>
      <c r="H61" s="232"/>
      <c r="I61" s="232"/>
      <c r="J61" s="232"/>
      <c r="K61" s="232"/>
      <c r="L61" s="232"/>
      <c r="M61" s="232"/>
      <c r="N61" s="221"/>
      <c r="O61" s="221"/>
      <c r="P61" s="221"/>
      <c r="Q61" s="221"/>
      <c r="R61" s="221"/>
      <c r="S61" s="221"/>
      <c r="T61" s="222"/>
      <c r="U61" s="221"/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95</v>
      </c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4" t="str">
        <f>C61</f>
        <v>Novou plastovou nástěnnou rozvodnici rozměry cca 300 x 600mm.  IP44/20, In=40A. Rozvodnice bude sloužit jako zásuvková skříň, kde na bocích rozvodnice budou zásuvky 2x230V/16A, 1x400V/16A, IP44.</v>
      </c>
      <c r="BB61" s="211"/>
      <c r="BC61" s="211"/>
      <c r="BD61" s="211"/>
      <c r="BE61" s="211"/>
      <c r="BF61" s="211"/>
      <c r="BG61" s="211"/>
      <c r="BH61" s="211"/>
    </row>
    <row r="62" spans="1:60" outlineLevel="1" x14ac:dyDescent="0.25">
      <c r="A62" s="212"/>
      <c r="B62" s="219"/>
      <c r="C62" s="266" t="s">
        <v>173</v>
      </c>
      <c r="D62" s="223"/>
      <c r="E62" s="228"/>
      <c r="F62" s="233"/>
      <c r="G62" s="234"/>
      <c r="H62" s="232"/>
      <c r="I62" s="232"/>
      <c r="J62" s="232"/>
      <c r="K62" s="232"/>
      <c r="L62" s="232"/>
      <c r="M62" s="232"/>
      <c r="N62" s="221"/>
      <c r="O62" s="221"/>
      <c r="P62" s="221"/>
      <c r="Q62" s="221"/>
      <c r="R62" s="221"/>
      <c r="S62" s="221"/>
      <c r="T62" s="222"/>
      <c r="U62" s="221"/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95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4" t="str">
        <f>C62</f>
        <v>1x vxpínač 40A</v>
      </c>
      <c r="BB62" s="211"/>
      <c r="BC62" s="211"/>
      <c r="BD62" s="211"/>
      <c r="BE62" s="211"/>
      <c r="BF62" s="211"/>
      <c r="BG62" s="211"/>
      <c r="BH62" s="211"/>
    </row>
    <row r="63" spans="1:60" outlineLevel="1" x14ac:dyDescent="0.25">
      <c r="A63" s="212"/>
      <c r="B63" s="219"/>
      <c r="C63" s="266" t="s">
        <v>174</v>
      </c>
      <c r="D63" s="223"/>
      <c r="E63" s="228"/>
      <c r="F63" s="233"/>
      <c r="G63" s="234"/>
      <c r="H63" s="232"/>
      <c r="I63" s="232"/>
      <c r="J63" s="232"/>
      <c r="K63" s="232"/>
      <c r="L63" s="232"/>
      <c r="M63" s="232"/>
      <c r="N63" s="221"/>
      <c r="O63" s="221"/>
      <c r="P63" s="221"/>
      <c r="Q63" s="221"/>
      <c r="R63" s="221"/>
      <c r="S63" s="221"/>
      <c r="T63" s="222"/>
      <c r="U63" s="221"/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95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4" t="str">
        <f>C63</f>
        <v>1x jistič 20B/3</v>
      </c>
      <c r="BB63" s="211"/>
      <c r="BC63" s="211"/>
      <c r="BD63" s="211"/>
      <c r="BE63" s="211"/>
      <c r="BF63" s="211"/>
      <c r="BG63" s="211"/>
      <c r="BH63" s="211"/>
    </row>
    <row r="64" spans="1:60" outlineLevel="1" x14ac:dyDescent="0.25">
      <c r="A64" s="212"/>
      <c r="B64" s="219"/>
      <c r="C64" s="266" t="s">
        <v>175</v>
      </c>
      <c r="D64" s="223"/>
      <c r="E64" s="228"/>
      <c r="F64" s="233"/>
      <c r="G64" s="234"/>
      <c r="H64" s="232"/>
      <c r="I64" s="232"/>
      <c r="J64" s="232"/>
      <c r="K64" s="232"/>
      <c r="L64" s="232"/>
      <c r="M64" s="232"/>
      <c r="N64" s="221"/>
      <c r="O64" s="221"/>
      <c r="P64" s="221"/>
      <c r="Q64" s="221"/>
      <c r="R64" s="221"/>
      <c r="S64" s="221"/>
      <c r="T64" s="222"/>
      <c r="U64" s="221"/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95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4" t="str">
        <f>C64</f>
        <v>1x jistič 16B/3</v>
      </c>
      <c r="BB64" s="211"/>
      <c r="BC64" s="211"/>
      <c r="BD64" s="211"/>
      <c r="BE64" s="211"/>
      <c r="BF64" s="211"/>
      <c r="BG64" s="211"/>
      <c r="BH64" s="211"/>
    </row>
    <row r="65" spans="1:60" outlineLevel="1" x14ac:dyDescent="0.25">
      <c r="A65" s="212"/>
      <c r="B65" s="219"/>
      <c r="C65" s="266" t="s">
        <v>176</v>
      </c>
      <c r="D65" s="223"/>
      <c r="E65" s="228"/>
      <c r="F65" s="233"/>
      <c r="G65" s="234"/>
      <c r="H65" s="232"/>
      <c r="I65" s="232"/>
      <c r="J65" s="232"/>
      <c r="K65" s="232"/>
      <c r="L65" s="232"/>
      <c r="M65" s="232"/>
      <c r="N65" s="221"/>
      <c r="O65" s="221"/>
      <c r="P65" s="221"/>
      <c r="Q65" s="221"/>
      <c r="R65" s="221"/>
      <c r="S65" s="221"/>
      <c r="T65" s="222"/>
      <c r="U65" s="221"/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95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4" t="str">
        <f>C65</f>
        <v>1x jistič 25B/1</v>
      </c>
      <c r="BB65" s="211"/>
      <c r="BC65" s="211"/>
      <c r="BD65" s="211"/>
      <c r="BE65" s="211"/>
      <c r="BF65" s="211"/>
      <c r="BG65" s="211"/>
      <c r="BH65" s="211"/>
    </row>
    <row r="66" spans="1:60" outlineLevel="1" x14ac:dyDescent="0.25">
      <c r="A66" s="212"/>
      <c r="B66" s="219"/>
      <c r="C66" s="266" t="s">
        <v>177</v>
      </c>
      <c r="D66" s="223"/>
      <c r="E66" s="228"/>
      <c r="F66" s="233"/>
      <c r="G66" s="234"/>
      <c r="H66" s="232"/>
      <c r="I66" s="232"/>
      <c r="J66" s="232"/>
      <c r="K66" s="232"/>
      <c r="L66" s="232"/>
      <c r="M66" s="232"/>
      <c r="N66" s="221"/>
      <c r="O66" s="221"/>
      <c r="P66" s="221"/>
      <c r="Q66" s="221"/>
      <c r="R66" s="221"/>
      <c r="S66" s="221"/>
      <c r="T66" s="222"/>
      <c r="U66" s="221"/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95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4" t="str">
        <f>C66</f>
        <v>5x jistič 16B/1</v>
      </c>
      <c r="BB66" s="211"/>
      <c r="BC66" s="211"/>
      <c r="BD66" s="211"/>
      <c r="BE66" s="211"/>
      <c r="BF66" s="211"/>
      <c r="BG66" s="211"/>
      <c r="BH66" s="211"/>
    </row>
    <row r="67" spans="1:60" outlineLevel="1" x14ac:dyDescent="0.25">
      <c r="A67" s="212"/>
      <c r="B67" s="219"/>
      <c r="C67" s="266" t="s">
        <v>164</v>
      </c>
      <c r="D67" s="223"/>
      <c r="E67" s="228"/>
      <c r="F67" s="233"/>
      <c r="G67" s="234"/>
      <c r="H67" s="232"/>
      <c r="I67" s="232"/>
      <c r="J67" s="232"/>
      <c r="K67" s="232"/>
      <c r="L67" s="232"/>
      <c r="M67" s="232"/>
      <c r="N67" s="221"/>
      <c r="O67" s="221"/>
      <c r="P67" s="221"/>
      <c r="Q67" s="221"/>
      <c r="R67" s="221"/>
      <c r="S67" s="221"/>
      <c r="T67" s="222"/>
      <c r="U67" s="221"/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95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4" t="str">
        <f>C67</f>
        <v>4x jistič 10B/1</v>
      </c>
      <c r="BB67" s="211"/>
      <c r="BC67" s="211"/>
      <c r="BD67" s="211"/>
      <c r="BE67" s="211"/>
      <c r="BF67" s="211"/>
      <c r="BG67" s="211"/>
      <c r="BH67" s="211"/>
    </row>
    <row r="68" spans="1:60" outlineLevel="1" x14ac:dyDescent="0.25">
      <c r="A68" s="212"/>
      <c r="B68" s="219"/>
      <c r="C68" s="266" t="s">
        <v>178</v>
      </c>
      <c r="D68" s="223"/>
      <c r="E68" s="228"/>
      <c r="F68" s="233"/>
      <c r="G68" s="234"/>
      <c r="H68" s="232"/>
      <c r="I68" s="232"/>
      <c r="J68" s="232"/>
      <c r="K68" s="232"/>
      <c r="L68" s="232"/>
      <c r="M68" s="232"/>
      <c r="N68" s="221"/>
      <c r="O68" s="221"/>
      <c r="P68" s="221"/>
      <c r="Q68" s="221"/>
      <c r="R68" s="221"/>
      <c r="S68" s="221"/>
      <c r="T68" s="222"/>
      <c r="U68" s="221"/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95</v>
      </c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4" t="str">
        <f>C68</f>
        <v>1x chránič s nadproud. ochranou 16B/2/30mA</v>
      </c>
      <c r="BB68" s="211"/>
      <c r="BC68" s="211"/>
      <c r="BD68" s="211"/>
      <c r="BE68" s="211"/>
      <c r="BF68" s="211"/>
      <c r="BG68" s="211"/>
      <c r="BH68" s="211"/>
    </row>
    <row r="69" spans="1:60" outlineLevel="1" x14ac:dyDescent="0.25">
      <c r="A69" s="212"/>
      <c r="B69" s="219"/>
      <c r="C69" s="266" t="s">
        <v>179</v>
      </c>
      <c r="D69" s="223"/>
      <c r="E69" s="228"/>
      <c r="F69" s="233"/>
      <c r="G69" s="234"/>
      <c r="H69" s="232"/>
      <c r="I69" s="232"/>
      <c r="J69" s="232"/>
      <c r="K69" s="232"/>
      <c r="L69" s="232"/>
      <c r="M69" s="232"/>
      <c r="N69" s="221"/>
      <c r="O69" s="221"/>
      <c r="P69" s="221"/>
      <c r="Q69" s="221"/>
      <c r="R69" s="221"/>
      <c r="S69" s="221"/>
      <c r="T69" s="222"/>
      <c r="U69" s="221"/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95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4" t="str">
        <f>C69</f>
        <v>1x chránič 30mA/4p/40A</v>
      </c>
      <c r="BB69" s="211"/>
      <c r="BC69" s="211"/>
      <c r="BD69" s="211"/>
      <c r="BE69" s="211"/>
      <c r="BF69" s="211"/>
      <c r="BG69" s="211"/>
      <c r="BH69" s="211"/>
    </row>
    <row r="70" spans="1:60" outlineLevel="1" x14ac:dyDescent="0.25">
      <c r="A70" s="212"/>
      <c r="B70" s="219"/>
      <c r="C70" s="266" t="s">
        <v>168</v>
      </c>
      <c r="D70" s="223"/>
      <c r="E70" s="228"/>
      <c r="F70" s="233"/>
      <c r="G70" s="234"/>
      <c r="H70" s="232"/>
      <c r="I70" s="232"/>
      <c r="J70" s="232"/>
      <c r="K70" s="232"/>
      <c r="L70" s="232"/>
      <c r="M70" s="232"/>
      <c r="N70" s="221"/>
      <c r="O70" s="221"/>
      <c r="P70" s="221"/>
      <c r="Q70" s="221"/>
      <c r="R70" s="221"/>
      <c r="S70" s="221"/>
      <c r="T70" s="222"/>
      <c r="U70" s="221"/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95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4" t="str">
        <f>C70</f>
        <v>svorky a drobné příslušenství.</v>
      </c>
      <c r="BB70" s="211"/>
      <c r="BC70" s="211"/>
      <c r="BD70" s="211"/>
      <c r="BE70" s="211"/>
      <c r="BF70" s="211"/>
      <c r="BG70" s="211"/>
      <c r="BH70" s="211"/>
    </row>
    <row r="71" spans="1:60" outlineLevel="1" x14ac:dyDescent="0.25">
      <c r="A71" s="212">
        <v>32</v>
      </c>
      <c r="B71" s="219" t="s">
        <v>180</v>
      </c>
      <c r="C71" s="265" t="s">
        <v>181</v>
      </c>
      <c r="D71" s="221" t="s">
        <v>89</v>
      </c>
      <c r="E71" s="227">
        <v>1</v>
      </c>
      <c r="F71" s="231">
        <f>H71+J71</f>
        <v>0</v>
      </c>
      <c r="G71" s="232">
        <f>ROUND(E71*F71,2)</f>
        <v>0</v>
      </c>
      <c r="H71" s="232"/>
      <c r="I71" s="232">
        <f>ROUND(E71*H71,2)</f>
        <v>0</v>
      </c>
      <c r="J71" s="232"/>
      <c r="K71" s="232">
        <f>ROUND(E71*J71,2)</f>
        <v>0</v>
      </c>
      <c r="L71" s="232">
        <v>21</v>
      </c>
      <c r="M71" s="232">
        <f>G71*(1+L71/100)</f>
        <v>0</v>
      </c>
      <c r="N71" s="221">
        <v>0</v>
      </c>
      <c r="O71" s="221">
        <f>ROUND(E71*N71,5)</f>
        <v>0</v>
      </c>
      <c r="P71" s="221">
        <v>0</v>
      </c>
      <c r="Q71" s="221">
        <f>ROUND(E71*P71,5)</f>
        <v>0</v>
      </c>
      <c r="R71" s="221"/>
      <c r="S71" s="221"/>
      <c r="T71" s="222">
        <v>0</v>
      </c>
      <c r="U71" s="221">
        <f>ROUND(E71*T71,2)</f>
        <v>0</v>
      </c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93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5">
      <c r="A72" s="212"/>
      <c r="B72" s="219"/>
      <c r="C72" s="266" t="s">
        <v>153</v>
      </c>
      <c r="D72" s="223"/>
      <c r="E72" s="228"/>
      <c r="F72" s="233"/>
      <c r="G72" s="234"/>
      <c r="H72" s="232"/>
      <c r="I72" s="232"/>
      <c r="J72" s="232"/>
      <c r="K72" s="232"/>
      <c r="L72" s="232"/>
      <c r="M72" s="232"/>
      <c r="N72" s="221"/>
      <c r="O72" s="221"/>
      <c r="P72" s="221"/>
      <c r="Q72" s="221"/>
      <c r="R72" s="221"/>
      <c r="S72" s="221"/>
      <c r="T72" s="222"/>
      <c r="U72" s="221"/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95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4" t="str">
        <f>C72</f>
        <v>Položka obsahuje:</v>
      </c>
      <c r="BB72" s="211"/>
      <c r="BC72" s="211"/>
      <c r="BD72" s="211"/>
      <c r="BE72" s="211"/>
      <c r="BF72" s="211"/>
      <c r="BG72" s="211"/>
      <c r="BH72" s="211"/>
    </row>
    <row r="73" spans="1:60" ht="31.2" outlineLevel="1" x14ac:dyDescent="0.25">
      <c r="A73" s="212"/>
      <c r="B73" s="219"/>
      <c r="C73" s="266" t="s">
        <v>182</v>
      </c>
      <c r="D73" s="223"/>
      <c r="E73" s="228"/>
      <c r="F73" s="233"/>
      <c r="G73" s="234"/>
      <c r="H73" s="232"/>
      <c r="I73" s="232"/>
      <c r="J73" s="232"/>
      <c r="K73" s="232"/>
      <c r="L73" s="232"/>
      <c r="M73" s="232"/>
      <c r="N73" s="221"/>
      <c r="O73" s="221"/>
      <c r="P73" s="221"/>
      <c r="Q73" s="221"/>
      <c r="R73" s="221"/>
      <c r="S73" s="221"/>
      <c r="T73" s="222"/>
      <c r="U73" s="221"/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95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4" t="str">
        <f>C73</f>
        <v>Novou plastovou zásuvkovou skříň o rozměrech cca 300 x 300mm.  IP44/20, In=25A. Rozvodnice bude sloužit jako zásuvková skříň, kde pod uzamykatelným krytem budou zásuvky 2x230V, IP44 a 1x konektor RS232 (zapojení konektoru řeší objednatel).</v>
      </c>
      <c r="BB73" s="211"/>
      <c r="BC73" s="211"/>
      <c r="BD73" s="211"/>
      <c r="BE73" s="211"/>
      <c r="BF73" s="211"/>
      <c r="BG73" s="211"/>
      <c r="BH73" s="211"/>
    </row>
    <row r="74" spans="1:60" outlineLevel="1" x14ac:dyDescent="0.25">
      <c r="A74" s="212"/>
      <c r="B74" s="219"/>
      <c r="C74" s="267" t="s">
        <v>183</v>
      </c>
      <c r="D74" s="224"/>
      <c r="E74" s="229"/>
      <c r="F74" s="235"/>
      <c r="G74" s="235"/>
      <c r="H74" s="232"/>
      <c r="I74" s="232"/>
      <c r="J74" s="232"/>
      <c r="K74" s="232"/>
      <c r="L74" s="232"/>
      <c r="M74" s="232"/>
      <c r="N74" s="221"/>
      <c r="O74" s="221"/>
      <c r="P74" s="221"/>
      <c r="Q74" s="221"/>
      <c r="R74" s="221"/>
      <c r="S74" s="221"/>
      <c r="T74" s="222"/>
      <c r="U74" s="221"/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95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5">
      <c r="A75" s="212"/>
      <c r="B75" s="219"/>
      <c r="C75" s="266" t="s">
        <v>184</v>
      </c>
      <c r="D75" s="223"/>
      <c r="E75" s="228"/>
      <c r="F75" s="233"/>
      <c r="G75" s="234"/>
      <c r="H75" s="232"/>
      <c r="I75" s="232"/>
      <c r="J75" s="232"/>
      <c r="K75" s="232"/>
      <c r="L75" s="232"/>
      <c r="M75" s="232"/>
      <c r="N75" s="221"/>
      <c r="O75" s="221"/>
      <c r="P75" s="221"/>
      <c r="Q75" s="221"/>
      <c r="R75" s="221"/>
      <c r="S75" s="221"/>
      <c r="T75" s="222"/>
      <c r="U75" s="221"/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95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4" t="str">
        <f>C75</f>
        <v>1x chránič 30mA/4p/25A</v>
      </c>
      <c r="BB75" s="211"/>
      <c r="BC75" s="211"/>
      <c r="BD75" s="211"/>
      <c r="BE75" s="211"/>
      <c r="BF75" s="211"/>
      <c r="BG75" s="211"/>
      <c r="BH75" s="211"/>
    </row>
    <row r="76" spans="1:60" outlineLevel="1" x14ac:dyDescent="0.25">
      <c r="A76" s="212"/>
      <c r="B76" s="219"/>
      <c r="C76" s="266" t="s">
        <v>185</v>
      </c>
      <c r="D76" s="223"/>
      <c r="E76" s="228"/>
      <c r="F76" s="233"/>
      <c r="G76" s="234"/>
      <c r="H76" s="232"/>
      <c r="I76" s="232"/>
      <c r="J76" s="232"/>
      <c r="K76" s="232"/>
      <c r="L76" s="232"/>
      <c r="M76" s="232"/>
      <c r="N76" s="221"/>
      <c r="O76" s="221"/>
      <c r="P76" s="221"/>
      <c r="Q76" s="221"/>
      <c r="R76" s="221"/>
      <c r="S76" s="221"/>
      <c r="T76" s="222"/>
      <c r="U76" s="221"/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95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4" t="str">
        <f>C76</f>
        <v>3x jistič 16B/1</v>
      </c>
      <c r="BB76" s="211"/>
      <c r="BC76" s="211"/>
      <c r="BD76" s="211"/>
      <c r="BE76" s="211"/>
      <c r="BF76" s="211"/>
      <c r="BG76" s="211"/>
      <c r="BH76" s="211"/>
    </row>
    <row r="77" spans="1:60" outlineLevel="1" x14ac:dyDescent="0.25">
      <c r="A77" s="212"/>
      <c r="B77" s="219"/>
      <c r="C77" s="266" t="s">
        <v>186</v>
      </c>
      <c r="D77" s="223"/>
      <c r="E77" s="228"/>
      <c r="F77" s="233"/>
      <c r="G77" s="234"/>
      <c r="H77" s="232"/>
      <c r="I77" s="232"/>
      <c r="J77" s="232"/>
      <c r="K77" s="232"/>
      <c r="L77" s="232"/>
      <c r="M77" s="232"/>
      <c r="N77" s="221"/>
      <c r="O77" s="221"/>
      <c r="P77" s="221"/>
      <c r="Q77" s="221"/>
      <c r="R77" s="221"/>
      <c r="S77" s="221"/>
      <c r="T77" s="222"/>
      <c r="U77" s="221"/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95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4" t="str">
        <f>C77</f>
        <v>1x konektor RS232</v>
      </c>
      <c r="BB77" s="211"/>
      <c r="BC77" s="211"/>
      <c r="BD77" s="211"/>
      <c r="BE77" s="211"/>
      <c r="BF77" s="211"/>
      <c r="BG77" s="211"/>
      <c r="BH77" s="211"/>
    </row>
    <row r="78" spans="1:60" outlineLevel="1" x14ac:dyDescent="0.25">
      <c r="A78" s="212"/>
      <c r="B78" s="219"/>
      <c r="C78" s="266" t="s">
        <v>168</v>
      </c>
      <c r="D78" s="223"/>
      <c r="E78" s="228"/>
      <c r="F78" s="233"/>
      <c r="G78" s="234"/>
      <c r="H78" s="232"/>
      <c r="I78" s="232"/>
      <c r="J78" s="232"/>
      <c r="K78" s="232"/>
      <c r="L78" s="232"/>
      <c r="M78" s="232"/>
      <c r="N78" s="221"/>
      <c r="O78" s="221"/>
      <c r="P78" s="221"/>
      <c r="Q78" s="221"/>
      <c r="R78" s="221"/>
      <c r="S78" s="221"/>
      <c r="T78" s="222"/>
      <c r="U78" s="221"/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95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4" t="str">
        <f>C78</f>
        <v>svorky a drobné příslušenství.</v>
      </c>
      <c r="BB78" s="211"/>
      <c r="BC78" s="211"/>
      <c r="BD78" s="211"/>
      <c r="BE78" s="211"/>
      <c r="BF78" s="211"/>
      <c r="BG78" s="211"/>
      <c r="BH78" s="211"/>
    </row>
    <row r="79" spans="1:60" outlineLevel="1" x14ac:dyDescent="0.25">
      <c r="A79" s="212">
        <v>33</v>
      </c>
      <c r="B79" s="219" t="s">
        <v>150</v>
      </c>
      <c r="C79" s="265" t="s">
        <v>187</v>
      </c>
      <c r="D79" s="221" t="s">
        <v>89</v>
      </c>
      <c r="E79" s="227">
        <v>1</v>
      </c>
      <c r="F79" s="231">
        <f>H79+J79</f>
        <v>0</v>
      </c>
      <c r="G79" s="232">
        <f>ROUND(E79*F79,2)</f>
        <v>0</v>
      </c>
      <c r="H79" s="232"/>
      <c r="I79" s="232">
        <f>ROUND(E79*H79,2)</f>
        <v>0</v>
      </c>
      <c r="J79" s="232"/>
      <c r="K79" s="232">
        <f>ROUND(E79*J79,2)</f>
        <v>0</v>
      </c>
      <c r="L79" s="232">
        <v>21</v>
      </c>
      <c r="M79" s="232">
        <f>G79*(1+L79/100)</f>
        <v>0</v>
      </c>
      <c r="N79" s="221">
        <v>0</v>
      </c>
      <c r="O79" s="221">
        <f>ROUND(E79*N79,5)</f>
        <v>0</v>
      </c>
      <c r="P79" s="221">
        <v>0</v>
      </c>
      <c r="Q79" s="221">
        <f>ROUND(E79*P79,5)</f>
        <v>0</v>
      </c>
      <c r="R79" s="221"/>
      <c r="S79" s="221"/>
      <c r="T79" s="222">
        <v>2</v>
      </c>
      <c r="U79" s="221">
        <f>ROUND(E79*T79,2)</f>
        <v>2</v>
      </c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90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ht="20.399999999999999" outlineLevel="1" x14ac:dyDescent="0.25">
      <c r="A80" s="212">
        <v>34</v>
      </c>
      <c r="B80" s="219" t="s">
        <v>96</v>
      </c>
      <c r="C80" s="265" t="s">
        <v>188</v>
      </c>
      <c r="D80" s="221" t="s">
        <v>89</v>
      </c>
      <c r="E80" s="227">
        <v>5</v>
      </c>
      <c r="F80" s="231">
        <f>H80+J80</f>
        <v>0</v>
      </c>
      <c r="G80" s="232">
        <f>ROUND(E80*F80,2)</f>
        <v>0</v>
      </c>
      <c r="H80" s="232"/>
      <c r="I80" s="232">
        <f>ROUND(E80*H80,2)</f>
        <v>0</v>
      </c>
      <c r="J80" s="232"/>
      <c r="K80" s="232">
        <f>ROUND(E80*J80,2)</f>
        <v>0</v>
      </c>
      <c r="L80" s="232">
        <v>21</v>
      </c>
      <c r="M80" s="232">
        <f>G80*(1+L80/100)</f>
        <v>0</v>
      </c>
      <c r="N80" s="221">
        <v>0</v>
      </c>
      <c r="O80" s="221">
        <f>ROUND(E80*N80,5)</f>
        <v>0</v>
      </c>
      <c r="P80" s="221">
        <v>0</v>
      </c>
      <c r="Q80" s="221">
        <f>ROUND(E80*P80,5)</f>
        <v>0</v>
      </c>
      <c r="R80" s="221"/>
      <c r="S80" s="221"/>
      <c r="T80" s="222">
        <v>3.4166699999999999</v>
      </c>
      <c r="U80" s="221">
        <f>ROUND(E80*T80,2)</f>
        <v>17.079999999999998</v>
      </c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90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5">
      <c r="A81" s="212"/>
      <c r="B81" s="219"/>
      <c r="C81" s="266" t="s">
        <v>189</v>
      </c>
      <c r="D81" s="223"/>
      <c r="E81" s="228"/>
      <c r="F81" s="233"/>
      <c r="G81" s="234"/>
      <c r="H81" s="232"/>
      <c r="I81" s="232"/>
      <c r="J81" s="232"/>
      <c r="K81" s="232"/>
      <c r="L81" s="232"/>
      <c r="M81" s="232"/>
      <c r="N81" s="221"/>
      <c r="O81" s="221"/>
      <c r="P81" s="221"/>
      <c r="Q81" s="221"/>
      <c r="R81" s="221"/>
      <c r="S81" s="221"/>
      <c r="T81" s="222"/>
      <c r="U81" s="221"/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95</v>
      </c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4" t="str">
        <f>C81</f>
        <v>Demont. prvky budou uskladněny dle požadavků TS města.</v>
      </c>
      <c r="BB81" s="211"/>
      <c r="BC81" s="211"/>
      <c r="BD81" s="211"/>
      <c r="BE81" s="211"/>
      <c r="BF81" s="211"/>
      <c r="BG81" s="211"/>
      <c r="BH81" s="211"/>
    </row>
    <row r="82" spans="1:60" outlineLevel="1" x14ac:dyDescent="0.25">
      <c r="A82" s="212">
        <v>35</v>
      </c>
      <c r="B82" s="219" t="s">
        <v>87</v>
      </c>
      <c r="C82" s="265" t="s">
        <v>190</v>
      </c>
      <c r="D82" s="221" t="s">
        <v>89</v>
      </c>
      <c r="E82" s="227">
        <v>12</v>
      </c>
      <c r="F82" s="231">
        <f>H82+J82</f>
        <v>0</v>
      </c>
      <c r="G82" s="232">
        <f>ROUND(E82*F82,2)</f>
        <v>0</v>
      </c>
      <c r="H82" s="232"/>
      <c r="I82" s="232">
        <f>ROUND(E82*H82,2)</f>
        <v>0</v>
      </c>
      <c r="J82" s="232"/>
      <c r="K82" s="232">
        <f>ROUND(E82*J82,2)</f>
        <v>0</v>
      </c>
      <c r="L82" s="232">
        <v>21</v>
      </c>
      <c r="M82" s="232">
        <f>G82*(1+L82/100)</f>
        <v>0</v>
      </c>
      <c r="N82" s="221">
        <v>0</v>
      </c>
      <c r="O82" s="221">
        <f>ROUND(E82*N82,5)</f>
        <v>0</v>
      </c>
      <c r="P82" s="221">
        <v>0</v>
      </c>
      <c r="Q82" s="221">
        <f>ROUND(E82*P82,5)</f>
        <v>0</v>
      </c>
      <c r="R82" s="221"/>
      <c r="S82" s="221"/>
      <c r="T82" s="222">
        <v>1.2649999999999999</v>
      </c>
      <c r="U82" s="221">
        <f>ROUND(E82*T82,2)</f>
        <v>15.18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90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5">
      <c r="A83" s="212">
        <v>36</v>
      </c>
      <c r="B83" s="219" t="s">
        <v>150</v>
      </c>
      <c r="C83" s="265" t="s">
        <v>191</v>
      </c>
      <c r="D83" s="221" t="s">
        <v>89</v>
      </c>
      <c r="E83" s="227">
        <v>2</v>
      </c>
      <c r="F83" s="231">
        <f>H83+J83</f>
        <v>0</v>
      </c>
      <c r="G83" s="232">
        <f>ROUND(E83*F83,2)</f>
        <v>0</v>
      </c>
      <c r="H83" s="232"/>
      <c r="I83" s="232">
        <f>ROUND(E83*H83,2)</f>
        <v>0</v>
      </c>
      <c r="J83" s="232"/>
      <c r="K83" s="232">
        <f>ROUND(E83*J83,2)</f>
        <v>0</v>
      </c>
      <c r="L83" s="232">
        <v>21</v>
      </c>
      <c r="M83" s="232">
        <f>G83*(1+L83/100)</f>
        <v>0</v>
      </c>
      <c r="N83" s="221">
        <v>0</v>
      </c>
      <c r="O83" s="221">
        <f>ROUND(E83*N83,5)</f>
        <v>0</v>
      </c>
      <c r="P83" s="221">
        <v>0</v>
      </c>
      <c r="Q83" s="221">
        <f>ROUND(E83*P83,5)</f>
        <v>0</v>
      </c>
      <c r="R83" s="221"/>
      <c r="S83" s="221"/>
      <c r="T83" s="222">
        <v>2</v>
      </c>
      <c r="U83" s="221">
        <f>ROUND(E83*T83,2)</f>
        <v>4</v>
      </c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90</v>
      </c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x14ac:dyDescent="0.25">
      <c r="A84" s="213" t="s">
        <v>85</v>
      </c>
      <c r="B84" s="220" t="s">
        <v>54</v>
      </c>
      <c r="C84" s="268" t="s">
        <v>55</v>
      </c>
      <c r="D84" s="225"/>
      <c r="E84" s="230"/>
      <c r="F84" s="236"/>
      <c r="G84" s="236">
        <f>SUMIF(AE85:AE113,"&lt;&gt;NOR",G85:G113)</f>
        <v>0</v>
      </c>
      <c r="H84" s="236"/>
      <c r="I84" s="236">
        <f>SUM(I85:I113)</f>
        <v>0</v>
      </c>
      <c r="J84" s="236"/>
      <c r="K84" s="236">
        <f>SUM(K85:K113)</f>
        <v>0</v>
      </c>
      <c r="L84" s="236"/>
      <c r="M84" s="236">
        <f>SUM(M85:M113)</f>
        <v>0</v>
      </c>
      <c r="N84" s="225"/>
      <c r="O84" s="225">
        <f>SUM(O85:O113)</f>
        <v>60.650340000000007</v>
      </c>
      <c r="P84" s="225"/>
      <c r="Q84" s="225">
        <f>SUM(Q85:Q113)</f>
        <v>14.200000000000001</v>
      </c>
      <c r="R84" s="225"/>
      <c r="S84" s="225"/>
      <c r="T84" s="226"/>
      <c r="U84" s="225">
        <f>SUM(U85:U113)</f>
        <v>301.45999999999992</v>
      </c>
      <c r="AE84" t="s">
        <v>86</v>
      </c>
    </row>
    <row r="85" spans="1:60" outlineLevel="1" x14ac:dyDescent="0.25">
      <c r="A85" s="212">
        <v>37</v>
      </c>
      <c r="B85" s="219" t="s">
        <v>192</v>
      </c>
      <c r="C85" s="265" t="s">
        <v>193</v>
      </c>
      <c r="D85" s="221" t="s">
        <v>112</v>
      </c>
      <c r="E85" s="227">
        <v>80</v>
      </c>
      <c r="F85" s="231">
        <f>H85+J85</f>
        <v>0</v>
      </c>
      <c r="G85" s="232">
        <f>ROUND(E85*F85,2)</f>
        <v>0</v>
      </c>
      <c r="H85" s="232"/>
      <c r="I85" s="232">
        <f>ROUND(E85*H85,2)</f>
        <v>0</v>
      </c>
      <c r="J85" s="232"/>
      <c r="K85" s="232">
        <f>ROUND(E85*J85,2)</f>
        <v>0</v>
      </c>
      <c r="L85" s="232">
        <v>21</v>
      </c>
      <c r="M85" s="232">
        <f>G85*(1+L85/100)</f>
        <v>0</v>
      </c>
      <c r="N85" s="221">
        <v>0</v>
      </c>
      <c r="O85" s="221">
        <f>ROUND(E85*N85,5)</f>
        <v>0</v>
      </c>
      <c r="P85" s="221">
        <v>0</v>
      </c>
      <c r="Q85" s="221">
        <f>ROUND(E85*P85,5)</f>
        <v>0</v>
      </c>
      <c r="R85" s="221"/>
      <c r="S85" s="221"/>
      <c r="T85" s="222">
        <v>1.1128899999999999</v>
      </c>
      <c r="U85" s="221">
        <f>ROUND(E85*T85,2)</f>
        <v>89.03</v>
      </c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90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5">
      <c r="A86" s="212">
        <v>38</v>
      </c>
      <c r="B86" s="219" t="s">
        <v>194</v>
      </c>
      <c r="C86" s="265" t="s">
        <v>195</v>
      </c>
      <c r="D86" s="221" t="s">
        <v>112</v>
      </c>
      <c r="E86" s="227">
        <v>80</v>
      </c>
      <c r="F86" s="231">
        <f>H86+J86</f>
        <v>0</v>
      </c>
      <c r="G86" s="232">
        <f>ROUND(E86*F86,2)</f>
        <v>0</v>
      </c>
      <c r="H86" s="232"/>
      <c r="I86" s="232">
        <f>ROUND(E86*H86,2)</f>
        <v>0</v>
      </c>
      <c r="J86" s="232"/>
      <c r="K86" s="232">
        <f>ROUND(E86*J86,2)</f>
        <v>0</v>
      </c>
      <c r="L86" s="232">
        <v>21</v>
      </c>
      <c r="M86" s="232">
        <f>G86*(1+L86/100)</f>
        <v>0</v>
      </c>
      <c r="N86" s="221">
        <v>0</v>
      </c>
      <c r="O86" s="221">
        <f>ROUND(E86*N86,5)</f>
        <v>0</v>
      </c>
      <c r="P86" s="221">
        <v>0</v>
      </c>
      <c r="Q86" s="221">
        <f>ROUND(E86*P86,5)</f>
        <v>0</v>
      </c>
      <c r="R86" s="221"/>
      <c r="S86" s="221"/>
      <c r="T86" s="222">
        <v>8.5050000000000001E-2</v>
      </c>
      <c r="U86" s="221">
        <f>ROUND(E86*T86,2)</f>
        <v>6.8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90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5">
      <c r="A87" s="212">
        <v>39</v>
      </c>
      <c r="B87" s="219" t="s">
        <v>196</v>
      </c>
      <c r="C87" s="265" t="s">
        <v>197</v>
      </c>
      <c r="D87" s="221" t="s">
        <v>112</v>
      </c>
      <c r="E87" s="227">
        <v>160</v>
      </c>
      <c r="F87" s="231">
        <f>H87+J87</f>
        <v>0</v>
      </c>
      <c r="G87" s="232">
        <f>ROUND(E87*F87,2)</f>
        <v>0</v>
      </c>
      <c r="H87" s="232"/>
      <c r="I87" s="232">
        <f>ROUND(E87*H87,2)</f>
        <v>0</v>
      </c>
      <c r="J87" s="232"/>
      <c r="K87" s="232">
        <f>ROUND(E87*J87,2)</f>
        <v>0</v>
      </c>
      <c r="L87" s="232">
        <v>21</v>
      </c>
      <c r="M87" s="232">
        <f>G87*(1+L87/100)</f>
        <v>0</v>
      </c>
      <c r="N87" s="221">
        <v>0</v>
      </c>
      <c r="O87" s="221">
        <f>ROUND(E87*N87,5)</f>
        <v>0</v>
      </c>
      <c r="P87" s="221">
        <v>0</v>
      </c>
      <c r="Q87" s="221">
        <f>ROUND(E87*P87,5)</f>
        <v>0</v>
      </c>
      <c r="R87" s="221"/>
      <c r="S87" s="221"/>
      <c r="T87" s="222">
        <v>0.21815000000000001</v>
      </c>
      <c r="U87" s="221">
        <f>ROUND(E87*T87,2)</f>
        <v>34.9</v>
      </c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90</v>
      </c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ht="20.399999999999999" outlineLevel="1" x14ac:dyDescent="0.25">
      <c r="A88" s="212">
        <v>40</v>
      </c>
      <c r="B88" s="219" t="s">
        <v>198</v>
      </c>
      <c r="C88" s="265" t="s">
        <v>199</v>
      </c>
      <c r="D88" s="221" t="s">
        <v>112</v>
      </c>
      <c r="E88" s="227">
        <v>160</v>
      </c>
      <c r="F88" s="231">
        <f>H88+J88</f>
        <v>0</v>
      </c>
      <c r="G88" s="232">
        <f>ROUND(E88*F88,2)</f>
        <v>0</v>
      </c>
      <c r="H88" s="232"/>
      <c r="I88" s="232">
        <f>ROUND(E88*H88,2)</f>
        <v>0</v>
      </c>
      <c r="J88" s="232"/>
      <c r="K88" s="232">
        <f>ROUND(E88*J88,2)</f>
        <v>0</v>
      </c>
      <c r="L88" s="232">
        <v>21</v>
      </c>
      <c r="M88" s="232">
        <f>G88*(1+L88/100)</f>
        <v>0</v>
      </c>
      <c r="N88" s="221">
        <v>0.26485999999999998</v>
      </c>
      <c r="O88" s="221">
        <f>ROUND(E88*N88,5)</f>
        <v>42.377600000000001</v>
      </c>
      <c r="P88" s="221">
        <v>0</v>
      </c>
      <c r="Q88" s="221">
        <f>ROUND(E88*P88,5)</f>
        <v>0</v>
      </c>
      <c r="R88" s="221"/>
      <c r="S88" s="221"/>
      <c r="T88" s="222">
        <v>0.11</v>
      </c>
      <c r="U88" s="221">
        <f>ROUND(E88*T88,2)</f>
        <v>17.600000000000001</v>
      </c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90</v>
      </c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ht="31.2" outlineLevel="1" x14ac:dyDescent="0.25">
      <c r="A89" s="212"/>
      <c r="B89" s="219"/>
      <c r="C89" s="266" t="s">
        <v>200</v>
      </c>
      <c r="D89" s="223"/>
      <c r="E89" s="228"/>
      <c r="F89" s="233"/>
      <c r="G89" s="234"/>
      <c r="H89" s="232"/>
      <c r="I89" s="232"/>
      <c r="J89" s="232"/>
      <c r="K89" s="232"/>
      <c r="L89" s="232"/>
      <c r="M89" s="232"/>
      <c r="N89" s="221"/>
      <c r="O89" s="221"/>
      <c r="P89" s="221"/>
      <c r="Q89" s="221"/>
      <c r="R89" s="221"/>
      <c r="S89" s="221"/>
      <c r="T89" s="222"/>
      <c r="U89" s="221"/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95</v>
      </c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4" t="str">
        <f>C89</f>
        <v>Zřízení nebo rekonstrukce kabelového lože z kopaného písku. Dodání kopaného písku, přísun písku do rýhy, pokrytí dna rýhy souvislou urovnanou vrstvou písku, krycí vrstva tloušťky 5 nebo 10 cm nad kabelem. Bez zakrytí ochranným, nebo výstražným materiálem.</v>
      </c>
      <c r="BB89" s="211"/>
      <c r="BC89" s="211"/>
      <c r="BD89" s="211"/>
      <c r="BE89" s="211"/>
      <c r="BF89" s="211"/>
      <c r="BG89" s="211"/>
      <c r="BH89" s="211"/>
    </row>
    <row r="90" spans="1:60" outlineLevel="1" x14ac:dyDescent="0.25">
      <c r="A90" s="212">
        <v>41</v>
      </c>
      <c r="B90" s="219" t="s">
        <v>201</v>
      </c>
      <c r="C90" s="265" t="s">
        <v>202</v>
      </c>
      <c r="D90" s="221" t="s">
        <v>112</v>
      </c>
      <c r="E90" s="227">
        <v>160</v>
      </c>
      <c r="F90" s="231">
        <f>H90+J90</f>
        <v>0</v>
      </c>
      <c r="G90" s="232">
        <f>ROUND(E90*F90,2)</f>
        <v>0</v>
      </c>
      <c r="H90" s="232"/>
      <c r="I90" s="232">
        <f>ROUND(E90*H90,2)</f>
        <v>0</v>
      </c>
      <c r="J90" s="232"/>
      <c r="K90" s="232">
        <f>ROUND(E90*J90,2)</f>
        <v>0</v>
      </c>
      <c r="L90" s="232">
        <v>21</v>
      </c>
      <c r="M90" s="232">
        <f>G90*(1+L90/100)</f>
        <v>0</v>
      </c>
      <c r="N90" s="221">
        <v>3.1E-4</v>
      </c>
      <c r="O90" s="221">
        <f>ROUND(E90*N90,5)</f>
        <v>4.9599999999999998E-2</v>
      </c>
      <c r="P90" s="221">
        <v>0</v>
      </c>
      <c r="Q90" s="221">
        <f>ROUND(E90*P90,5)</f>
        <v>0</v>
      </c>
      <c r="R90" s="221"/>
      <c r="S90" s="221"/>
      <c r="T90" s="222">
        <v>0.03</v>
      </c>
      <c r="U90" s="221">
        <f>ROUND(E90*T90,2)</f>
        <v>4.8</v>
      </c>
      <c r="V90" s="211"/>
      <c r="W90" s="211"/>
      <c r="X90" s="211"/>
      <c r="Y90" s="211"/>
      <c r="Z90" s="211"/>
      <c r="AA90" s="211"/>
      <c r="AB90" s="211"/>
      <c r="AC90" s="211"/>
      <c r="AD90" s="211"/>
      <c r="AE90" s="211" t="s">
        <v>90</v>
      </c>
      <c r="AF90" s="211"/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5">
      <c r="A91" s="212">
        <v>42</v>
      </c>
      <c r="B91" s="219" t="s">
        <v>203</v>
      </c>
      <c r="C91" s="265" t="s">
        <v>204</v>
      </c>
      <c r="D91" s="221" t="s">
        <v>205</v>
      </c>
      <c r="E91" s="227">
        <v>8</v>
      </c>
      <c r="F91" s="231">
        <f>H91+J91</f>
        <v>0</v>
      </c>
      <c r="G91" s="232">
        <f>ROUND(E91*F91,2)</f>
        <v>0</v>
      </c>
      <c r="H91" s="232"/>
      <c r="I91" s="232">
        <f>ROUND(E91*H91,2)</f>
        <v>0</v>
      </c>
      <c r="J91" s="232"/>
      <c r="K91" s="232">
        <f>ROUND(E91*J91,2)</f>
        <v>0</v>
      </c>
      <c r="L91" s="232">
        <v>21</v>
      </c>
      <c r="M91" s="232">
        <f>G91*(1+L91/100)</f>
        <v>0</v>
      </c>
      <c r="N91" s="221">
        <v>0</v>
      </c>
      <c r="O91" s="221">
        <f>ROUND(E91*N91,5)</f>
        <v>0</v>
      </c>
      <c r="P91" s="221">
        <v>0</v>
      </c>
      <c r="Q91" s="221">
        <f>ROUND(E91*P91,5)</f>
        <v>0</v>
      </c>
      <c r="R91" s="221"/>
      <c r="S91" s="221"/>
      <c r="T91" s="222">
        <v>0.80800000000000005</v>
      </c>
      <c r="U91" s="221">
        <f>ROUND(E91*T91,2)</f>
        <v>6.46</v>
      </c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90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5">
      <c r="A92" s="212"/>
      <c r="B92" s="219"/>
      <c r="C92" s="266" t="s">
        <v>206</v>
      </c>
      <c r="D92" s="223"/>
      <c r="E92" s="228"/>
      <c r="F92" s="233"/>
      <c r="G92" s="234"/>
      <c r="H92" s="232"/>
      <c r="I92" s="232"/>
      <c r="J92" s="232"/>
      <c r="K92" s="232"/>
      <c r="L92" s="232"/>
      <c r="M92" s="232"/>
      <c r="N92" s="221"/>
      <c r="O92" s="221"/>
      <c r="P92" s="221"/>
      <c r="Q92" s="221"/>
      <c r="R92" s="221"/>
      <c r="S92" s="221"/>
      <c r="T92" s="222"/>
      <c r="U92" s="221"/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95</v>
      </c>
      <c r="AF92" s="211"/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4" t="str">
        <f>C92</f>
        <v>Položka zahrnuje také jámu pro pilíř rozpojovací skříně.</v>
      </c>
      <c r="BB92" s="211"/>
      <c r="BC92" s="211"/>
      <c r="BD92" s="211"/>
      <c r="BE92" s="211"/>
      <c r="BF92" s="211"/>
      <c r="BG92" s="211"/>
      <c r="BH92" s="211"/>
    </row>
    <row r="93" spans="1:60" ht="20.399999999999999" outlineLevel="1" x14ac:dyDescent="0.25">
      <c r="A93" s="212">
        <v>43</v>
      </c>
      <c r="B93" s="219" t="s">
        <v>207</v>
      </c>
      <c r="C93" s="265" t="s">
        <v>208</v>
      </c>
      <c r="D93" s="221" t="s">
        <v>89</v>
      </c>
      <c r="E93" s="227">
        <v>4</v>
      </c>
      <c r="F93" s="231">
        <f>H93+J93</f>
        <v>0</v>
      </c>
      <c r="G93" s="232">
        <f>ROUND(E93*F93,2)</f>
        <v>0</v>
      </c>
      <c r="H93" s="232"/>
      <c r="I93" s="232">
        <f>ROUND(E93*H93,2)</f>
        <v>0</v>
      </c>
      <c r="J93" s="232"/>
      <c r="K93" s="232">
        <f>ROUND(E93*J93,2)</f>
        <v>0</v>
      </c>
      <c r="L93" s="232">
        <v>21</v>
      </c>
      <c r="M93" s="232">
        <f>G93*(1+L93/100)</f>
        <v>0</v>
      </c>
      <c r="N93" s="221">
        <v>1.2222999999999999</v>
      </c>
      <c r="O93" s="221">
        <f>ROUND(E93*N93,5)</f>
        <v>4.8891999999999998</v>
      </c>
      <c r="P93" s="221">
        <v>0</v>
      </c>
      <c r="Q93" s="221">
        <f>ROUND(E93*P93,5)</f>
        <v>0</v>
      </c>
      <c r="R93" s="221"/>
      <c r="S93" s="221"/>
      <c r="T93" s="222">
        <v>4.0670000000000002</v>
      </c>
      <c r="U93" s="221">
        <f>ROUND(E93*T93,2)</f>
        <v>16.27</v>
      </c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90</v>
      </c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ht="21" outlineLevel="1" x14ac:dyDescent="0.25">
      <c r="A94" s="212"/>
      <c r="B94" s="219"/>
      <c r="C94" s="266" t="s">
        <v>209</v>
      </c>
      <c r="D94" s="223"/>
      <c r="E94" s="228"/>
      <c r="F94" s="233"/>
      <c r="G94" s="234"/>
      <c r="H94" s="232"/>
      <c r="I94" s="232"/>
      <c r="J94" s="232"/>
      <c r="K94" s="232"/>
      <c r="L94" s="232"/>
      <c r="M94" s="232"/>
      <c r="N94" s="221"/>
      <c r="O94" s="221"/>
      <c r="P94" s="221"/>
      <c r="Q94" s="221"/>
      <c r="R94" s="221"/>
      <c r="S94" s="221"/>
      <c r="T94" s="222"/>
      <c r="U94" s="221"/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95</v>
      </c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4" t="str">
        <f>C94</f>
        <v>Pouzdrový základ pro stožár o vetknutí 1,5m a prům. 219. Základ zhotoven dle statického posouzení, které je přílohou dokumentace. Velikost základu 1,2x1,9m vč. armování.</v>
      </c>
      <c r="BB94" s="211"/>
      <c r="BC94" s="211"/>
      <c r="BD94" s="211"/>
      <c r="BE94" s="211"/>
      <c r="BF94" s="211"/>
      <c r="BG94" s="211"/>
      <c r="BH94" s="211"/>
    </row>
    <row r="95" spans="1:60" ht="41.4" outlineLevel="1" x14ac:dyDescent="0.25">
      <c r="A95" s="212"/>
      <c r="B95" s="219"/>
      <c r="C95" s="266" t="s">
        <v>210</v>
      </c>
      <c r="D95" s="223"/>
      <c r="E95" s="228"/>
      <c r="F95" s="233"/>
      <c r="G95" s="234"/>
      <c r="H95" s="232"/>
      <c r="I95" s="232"/>
      <c r="J95" s="232"/>
      <c r="K95" s="232"/>
      <c r="L95" s="232"/>
      <c r="M95" s="232"/>
      <c r="N95" s="221"/>
      <c r="O95" s="221"/>
      <c r="P95" s="221"/>
      <c r="Q95" s="221"/>
      <c r="R95" s="221"/>
      <c r="S95" s="221"/>
      <c r="T95" s="222"/>
      <c r="U95" s="221"/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95</v>
      </c>
      <c r="AF95" s="211"/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4" t="str">
        <f>C95</f>
        <v>položka zahrnuje zhotovení vláknocementového pouzdra, uložení podkladového plechu na vybetonované dno, uložení, vyrovnání a zabetonování pouzdra. Vytvoření kabelových prostupů, zabezpečení pouzdra proti zasypání a úrazu osob. Po stavbě stožáru upravení povrchu pouzdrového základu včetně zhotovení spádové betonové desky.</v>
      </c>
      <c r="BB95" s="211"/>
      <c r="BC95" s="211"/>
      <c r="BD95" s="211"/>
      <c r="BE95" s="211"/>
      <c r="BF95" s="211"/>
      <c r="BG95" s="211"/>
      <c r="BH95" s="211"/>
    </row>
    <row r="96" spans="1:60" ht="20.399999999999999" outlineLevel="1" x14ac:dyDescent="0.25">
      <c r="A96" s="212">
        <v>44</v>
      </c>
      <c r="B96" s="219" t="s">
        <v>211</v>
      </c>
      <c r="C96" s="265" t="s">
        <v>212</v>
      </c>
      <c r="D96" s="221" t="s">
        <v>89</v>
      </c>
      <c r="E96" s="227">
        <v>4</v>
      </c>
      <c r="F96" s="231">
        <f>H96+J96</f>
        <v>0</v>
      </c>
      <c r="G96" s="232">
        <f>ROUND(E96*F96,2)</f>
        <v>0</v>
      </c>
      <c r="H96" s="232"/>
      <c r="I96" s="232">
        <f>ROUND(E96*H96,2)</f>
        <v>0</v>
      </c>
      <c r="J96" s="232"/>
      <c r="K96" s="232">
        <f>ROUND(E96*J96,2)</f>
        <v>0</v>
      </c>
      <c r="L96" s="232">
        <v>21</v>
      </c>
      <c r="M96" s="232">
        <f>G96*(1+L96/100)</f>
        <v>0</v>
      </c>
      <c r="N96" s="221">
        <v>0</v>
      </c>
      <c r="O96" s="221">
        <f>ROUND(E96*N96,5)</f>
        <v>0</v>
      </c>
      <c r="P96" s="221">
        <v>0</v>
      </c>
      <c r="Q96" s="221">
        <f>ROUND(E96*P96,5)</f>
        <v>0</v>
      </c>
      <c r="R96" s="221"/>
      <c r="S96" s="221"/>
      <c r="T96" s="222">
        <v>0.64</v>
      </c>
      <c r="U96" s="221">
        <f>ROUND(E96*T96,2)</f>
        <v>2.56</v>
      </c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90</v>
      </c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5">
      <c r="A97" s="212">
        <v>45</v>
      </c>
      <c r="B97" s="219" t="s">
        <v>213</v>
      </c>
      <c r="C97" s="265" t="s">
        <v>214</v>
      </c>
      <c r="D97" s="221" t="s">
        <v>205</v>
      </c>
      <c r="E97" s="227">
        <v>10</v>
      </c>
      <c r="F97" s="231">
        <f>H97+J97</f>
        <v>0</v>
      </c>
      <c r="G97" s="232">
        <f>ROUND(E97*F97,2)</f>
        <v>0</v>
      </c>
      <c r="H97" s="232"/>
      <c r="I97" s="232">
        <f>ROUND(E97*H97,2)</f>
        <v>0</v>
      </c>
      <c r="J97" s="232"/>
      <c r="K97" s="232">
        <f>ROUND(E97*J97,2)</f>
        <v>0</v>
      </c>
      <c r="L97" s="232">
        <v>21</v>
      </c>
      <c r="M97" s="232">
        <f>G97*(1+L97/100)</f>
        <v>0</v>
      </c>
      <c r="N97" s="221">
        <v>0</v>
      </c>
      <c r="O97" s="221">
        <f>ROUND(E97*N97,5)</f>
        <v>0</v>
      </c>
      <c r="P97" s="221">
        <v>0</v>
      </c>
      <c r="Q97" s="221">
        <f>ROUND(E97*P97,5)</f>
        <v>0</v>
      </c>
      <c r="R97" s="221"/>
      <c r="S97" s="221"/>
      <c r="T97" s="222">
        <v>0.66</v>
      </c>
      <c r="U97" s="221">
        <f>ROUND(E97*T97,2)</f>
        <v>6.6</v>
      </c>
      <c r="V97" s="211"/>
      <c r="W97" s="211"/>
      <c r="X97" s="211"/>
      <c r="Y97" s="211"/>
      <c r="Z97" s="211"/>
      <c r="AA97" s="211"/>
      <c r="AB97" s="211"/>
      <c r="AC97" s="211"/>
      <c r="AD97" s="211"/>
      <c r="AE97" s="211" t="s">
        <v>90</v>
      </c>
      <c r="AF97" s="211"/>
      <c r="AG97" s="211"/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5">
      <c r="A98" s="212">
        <v>46</v>
      </c>
      <c r="B98" s="219" t="s">
        <v>215</v>
      </c>
      <c r="C98" s="265" t="s">
        <v>216</v>
      </c>
      <c r="D98" s="221" t="s">
        <v>205</v>
      </c>
      <c r="E98" s="227">
        <v>6</v>
      </c>
      <c r="F98" s="231">
        <f>H98+J98</f>
        <v>0</v>
      </c>
      <c r="G98" s="232">
        <f>ROUND(E98*F98,2)</f>
        <v>0</v>
      </c>
      <c r="H98" s="232"/>
      <c r="I98" s="232">
        <f>ROUND(E98*H98,2)</f>
        <v>0</v>
      </c>
      <c r="J98" s="232"/>
      <c r="K98" s="232">
        <f>ROUND(E98*J98,2)</f>
        <v>0</v>
      </c>
      <c r="L98" s="232">
        <v>21</v>
      </c>
      <c r="M98" s="232">
        <f>G98*(1+L98/100)</f>
        <v>0</v>
      </c>
      <c r="N98" s="221">
        <v>0</v>
      </c>
      <c r="O98" s="221">
        <f>ROUND(E98*N98,5)</f>
        <v>0</v>
      </c>
      <c r="P98" s="221">
        <v>0</v>
      </c>
      <c r="Q98" s="221">
        <f>ROUND(E98*P98,5)</f>
        <v>0</v>
      </c>
      <c r="R98" s="221"/>
      <c r="S98" s="221"/>
      <c r="T98" s="222">
        <v>9.6</v>
      </c>
      <c r="U98" s="221">
        <f>ROUND(E98*T98,2)</f>
        <v>57.6</v>
      </c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90</v>
      </c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ht="20.399999999999999" outlineLevel="1" x14ac:dyDescent="0.25">
      <c r="A99" s="212">
        <v>47</v>
      </c>
      <c r="B99" s="219" t="s">
        <v>217</v>
      </c>
      <c r="C99" s="265" t="s">
        <v>218</v>
      </c>
      <c r="D99" s="221" t="s">
        <v>219</v>
      </c>
      <c r="E99" s="227">
        <v>10</v>
      </c>
      <c r="F99" s="231">
        <f>H99+J99</f>
        <v>0</v>
      </c>
      <c r="G99" s="232">
        <f>ROUND(E99*F99,2)</f>
        <v>0</v>
      </c>
      <c r="H99" s="232"/>
      <c r="I99" s="232">
        <f>ROUND(E99*H99,2)</f>
        <v>0</v>
      </c>
      <c r="J99" s="232"/>
      <c r="K99" s="232">
        <f>ROUND(E99*J99,2)</f>
        <v>0</v>
      </c>
      <c r="L99" s="232">
        <v>21</v>
      </c>
      <c r="M99" s="232">
        <f>G99*(1+L99/100)</f>
        <v>0</v>
      </c>
      <c r="N99" s="221">
        <v>0</v>
      </c>
      <c r="O99" s="221">
        <f>ROUND(E99*N99,5)</f>
        <v>0</v>
      </c>
      <c r="P99" s="221">
        <v>0</v>
      </c>
      <c r="Q99" s="221">
        <f>ROUND(E99*P99,5)</f>
        <v>0</v>
      </c>
      <c r="R99" s="221"/>
      <c r="S99" s="221"/>
      <c r="T99" s="222">
        <v>0.23799999999999999</v>
      </c>
      <c r="U99" s="221">
        <f>ROUND(E99*T99,2)</f>
        <v>2.38</v>
      </c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90</v>
      </c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ht="20.399999999999999" outlineLevel="1" x14ac:dyDescent="0.25">
      <c r="A100" s="212">
        <v>48</v>
      </c>
      <c r="B100" s="219" t="s">
        <v>220</v>
      </c>
      <c r="C100" s="265" t="s">
        <v>221</v>
      </c>
      <c r="D100" s="221" t="s">
        <v>219</v>
      </c>
      <c r="E100" s="227">
        <v>10</v>
      </c>
      <c r="F100" s="231">
        <f>H100+J100</f>
        <v>0</v>
      </c>
      <c r="G100" s="232">
        <f>ROUND(E100*F100,2)</f>
        <v>0</v>
      </c>
      <c r="H100" s="232"/>
      <c r="I100" s="232">
        <f>ROUND(E100*H100,2)</f>
        <v>0</v>
      </c>
      <c r="J100" s="232"/>
      <c r="K100" s="232">
        <f>ROUND(E100*J100,2)</f>
        <v>0</v>
      </c>
      <c r="L100" s="232">
        <v>21</v>
      </c>
      <c r="M100" s="232">
        <f>G100*(1+L100/100)</f>
        <v>0</v>
      </c>
      <c r="N100" s="221">
        <v>0.16847999999999999</v>
      </c>
      <c r="O100" s="221">
        <f>ROUND(E100*N100,5)</f>
        <v>1.6848000000000001</v>
      </c>
      <c r="P100" s="221">
        <v>0</v>
      </c>
      <c r="Q100" s="221">
        <f>ROUND(E100*P100,5)</f>
        <v>0</v>
      </c>
      <c r="R100" s="221"/>
      <c r="S100" s="221"/>
      <c r="T100" s="222">
        <v>0.62</v>
      </c>
      <c r="U100" s="221">
        <f>ROUND(E100*T100,2)</f>
        <v>6.2</v>
      </c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90</v>
      </c>
      <c r="AF100" s="211"/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5">
      <c r="A101" s="212">
        <v>49</v>
      </c>
      <c r="B101" s="219" t="s">
        <v>222</v>
      </c>
      <c r="C101" s="265" t="s">
        <v>223</v>
      </c>
      <c r="D101" s="221" t="s">
        <v>112</v>
      </c>
      <c r="E101" s="227">
        <v>10</v>
      </c>
      <c r="F101" s="231">
        <f>H101+J101</f>
        <v>0</v>
      </c>
      <c r="G101" s="232">
        <f>ROUND(E101*F101,2)</f>
        <v>0</v>
      </c>
      <c r="H101" s="232"/>
      <c r="I101" s="232">
        <f>ROUND(E101*H101,2)</f>
        <v>0</v>
      </c>
      <c r="J101" s="232"/>
      <c r="K101" s="232">
        <f>ROUND(E101*J101,2)</f>
        <v>0</v>
      </c>
      <c r="L101" s="232">
        <v>21</v>
      </c>
      <c r="M101" s="232">
        <f>G101*(1+L101/100)</f>
        <v>0</v>
      </c>
      <c r="N101" s="221">
        <v>0</v>
      </c>
      <c r="O101" s="221">
        <f>ROUND(E101*N101,5)</f>
        <v>0</v>
      </c>
      <c r="P101" s="221">
        <v>0.27</v>
      </c>
      <c r="Q101" s="221">
        <f>ROUND(E101*P101,5)</f>
        <v>2.7</v>
      </c>
      <c r="R101" s="221"/>
      <c r="S101" s="221"/>
      <c r="T101" s="222">
        <v>0.49452000000000002</v>
      </c>
      <c r="U101" s="221">
        <f>ROUND(E101*T101,2)</f>
        <v>4.95</v>
      </c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 t="s">
        <v>90</v>
      </c>
      <c r="AF101" s="211"/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5">
      <c r="A102" s="212">
        <v>50</v>
      </c>
      <c r="B102" s="219" t="s">
        <v>222</v>
      </c>
      <c r="C102" s="265" t="s">
        <v>224</v>
      </c>
      <c r="D102" s="221" t="s">
        <v>112</v>
      </c>
      <c r="E102" s="227">
        <v>10</v>
      </c>
      <c r="F102" s="231">
        <f>H102+J102</f>
        <v>0</v>
      </c>
      <c r="G102" s="232">
        <f>ROUND(E102*F102,2)</f>
        <v>0</v>
      </c>
      <c r="H102" s="232"/>
      <c r="I102" s="232">
        <f>ROUND(E102*H102,2)</f>
        <v>0</v>
      </c>
      <c r="J102" s="232"/>
      <c r="K102" s="232">
        <f>ROUND(E102*J102,2)</f>
        <v>0</v>
      </c>
      <c r="L102" s="232">
        <v>21</v>
      </c>
      <c r="M102" s="232">
        <f>G102*(1+L102/100)</f>
        <v>0</v>
      </c>
      <c r="N102" s="221">
        <v>0</v>
      </c>
      <c r="O102" s="221">
        <f>ROUND(E102*N102,5)</f>
        <v>0</v>
      </c>
      <c r="P102" s="221">
        <v>0.27</v>
      </c>
      <c r="Q102" s="221">
        <f>ROUND(E102*P102,5)</f>
        <v>2.7</v>
      </c>
      <c r="R102" s="221"/>
      <c r="S102" s="221"/>
      <c r="T102" s="222">
        <v>0.49452000000000002</v>
      </c>
      <c r="U102" s="221">
        <f>ROUND(E102*T102,2)</f>
        <v>4.95</v>
      </c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 t="s">
        <v>90</v>
      </c>
      <c r="AF102" s="211"/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5">
      <c r="A103" s="212">
        <v>51</v>
      </c>
      <c r="B103" s="219" t="s">
        <v>225</v>
      </c>
      <c r="C103" s="265" t="s">
        <v>226</v>
      </c>
      <c r="D103" s="221" t="s">
        <v>205</v>
      </c>
      <c r="E103" s="227">
        <v>2</v>
      </c>
      <c r="F103" s="231">
        <f>H103+J103</f>
        <v>0</v>
      </c>
      <c r="G103" s="232">
        <f>ROUND(E103*F103,2)</f>
        <v>0</v>
      </c>
      <c r="H103" s="232"/>
      <c r="I103" s="232">
        <f>ROUND(E103*H103,2)</f>
        <v>0</v>
      </c>
      <c r="J103" s="232"/>
      <c r="K103" s="232">
        <f>ROUND(E103*J103,2)</f>
        <v>0</v>
      </c>
      <c r="L103" s="232">
        <v>21</v>
      </c>
      <c r="M103" s="232">
        <f>G103*(1+L103/100)</f>
        <v>0</v>
      </c>
      <c r="N103" s="221">
        <v>2.5</v>
      </c>
      <c r="O103" s="221">
        <f>ROUND(E103*N103,5)</f>
        <v>5</v>
      </c>
      <c r="P103" s="221">
        <v>0</v>
      </c>
      <c r="Q103" s="221">
        <f>ROUND(E103*P103,5)</f>
        <v>0</v>
      </c>
      <c r="R103" s="221"/>
      <c r="S103" s="221"/>
      <c r="T103" s="222">
        <v>1.4490000000000001</v>
      </c>
      <c r="U103" s="221">
        <f>ROUND(E103*T103,2)</f>
        <v>2.9</v>
      </c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90</v>
      </c>
      <c r="AF103" s="211"/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ht="21" outlineLevel="1" x14ac:dyDescent="0.25">
      <c r="A104" s="212"/>
      <c r="B104" s="219"/>
      <c r="C104" s="266" t="s">
        <v>227</v>
      </c>
      <c r="D104" s="223"/>
      <c r="E104" s="228"/>
      <c r="F104" s="233"/>
      <c r="G104" s="234"/>
      <c r="H104" s="232"/>
      <c r="I104" s="232"/>
      <c r="J104" s="232"/>
      <c r="K104" s="232"/>
      <c r="L104" s="232"/>
      <c r="M104" s="232"/>
      <c r="N104" s="221"/>
      <c r="O104" s="221"/>
      <c r="P104" s="221"/>
      <c r="Q104" s="221"/>
      <c r="R104" s="221"/>
      <c r="S104" s="221"/>
      <c r="T104" s="222"/>
      <c r="U104" s="221"/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 t="s">
        <v>95</v>
      </c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4" t="str">
        <f>C104</f>
        <v>Položka zahrnuje podkladní betony, dělící betonové konstrukce, obetonování chrániček ve výkopech. Položka zahrnuje dodávku a montáž betonových konstrukcí nebo betonových suchých směsí.</v>
      </c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5">
      <c r="A105" s="212">
        <v>52</v>
      </c>
      <c r="B105" s="219" t="s">
        <v>228</v>
      </c>
      <c r="C105" s="265" t="s">
        <v>229</v>
      </c>
      <c r="D105" s="221" t="s">
        <v>112</v>
      </c>
      <c r="E105" s="227">
        <v>100</v>
      </c>
      <c r="F105" s="231">
        <f>H105+J105</f>
        <v>0</v>
      </c>
      <c r="G105" s="232">
        <f>ROUND(E105*F105,2)</f>
        <v>0</v>
      </c>
      <c r="H105" s="232"/>
      <c r="I105" s="232">
        <f>ROUND(E105*H105,2)</f>
        <v>0</v>
      </c>
      <c r="J105" s="232"/>
      <c r="K105" s="232">
        <f>ROUND(E105*J105,2)</f>
        <v>0</v>
      </c>
      <c r="L105" s="232">
        <v>21</v>
      </c>
      <c r="M105" s="232">
        <f>G105*(1+L105/100)</f>
        <v>0</v>
      </c>
      <c r="N105" s="221">
        <v>3.6999999999999999E-4</v>
      </c>
      <c r="O105" s="221">
        <f>ROUND(E105*N105,5)</f>
        <v>3.6999999999999998E-2</v>
      </c>
      <c r="P105" s="221">
        <v>0</v>
      </c>
      <c r="Q105" s="221">
        <f>ROUND(E105*P105,5)</f>
        <v>0</v>
      </c>
      <c r="R105" s="221"/>
      <c r="S105" s="221"/>
      <c r="T105" s="222">
        <v>0</v>
      </c>
      <c r="U105" s="221">
        <f>ROUND(E105*T105,2)</f>
        <v>0</v>
      </c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 t="s">
        <v>93</v>
      </c>
      <c r="AF105" s="211"/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5">
      <c r="A106" s="212"/>
      <c r="B106" s="219"/>
      <c r="C106" s="266" t="s">
        <v>230</v>
      </c>
      <c r="D106" s="223"/>
      <c r="E106" s="228"/>
      <c r="F106" s="233"/>
      <c r="G106" s="234"/>
      <c r="H106" s="232"/>
      <c r="I106" s="232"/>
      <c r="J106" s="232"/>
      <c r="K106" s="232"/>
      <c r="L106" s="232"/>
      <c r="M106" s="232"/>
      <c r="N106" s="221"/>
      <c r="O106" s="221"/>
      <c r="P106" s="221"/>
      <c r="Q106" s="221"/>
      <c r="R106" s="221"/>
      <c r="S106" s="221"/>
      <c r="T106" s="222"/>
      <c r="U106" s="221"/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 t="s">
        <v>95</v>
      </c>
      <c r="AF106" s="211"/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4" t="str">
        <f>C106</f>
        <v>Chránička určená především jako ochrana kabelu před kořenovými systémy stromů.</v>
      </c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5">
      <c r="A107" s="212">
        <v>53</v>
      </c>
      <c r="B107" s="219" t="s">
        <v>231</v>
      </c>
      <c r="C107" s="265" t="s">
        <v>232</v>
      </c>
      <c r="D107" s="221" t="s">
        <v>112</v>
      </c>
      <c r="E107" s="227">
        <v>100</v>
      </c>
      <c r="F107" s="231">
        <f>H107+J107</f>
        <v>0</v>
      </c>
      <c r="G107" s="232">
        <f>ROUND(E107*F107,2)</f>
        <v>0</v>
      </c>
      <c r="H107" s="232"/>
      <c r="I107" s="232">
        <f>ROUND(E107*H107,2)</f>
        <v>0</v>
      </c>
      <c r="J107" s="232"/>
      <c r="K107" s="232">
        <f>ROUND(E107*J107,2)</f>
        <v>0</v>
      </c>
      <c r="L107" s="232">
        <v>21</v>
      </c>
      <c r="M107" s="232">
        <f>G107*(1+L107/100)</f>
        <v>0</v>
      </c>
      <c r="N107" s="221">
        <v>0</v>
      </c>
      <c r="O107" s="221">
        <f>ROUND(E107*N107,5)</f>
        <v>0</v>
      </c>
      <c r="P107" s="221">
        <v>0</v>
      </c>
      <c r="Q107" s="221">
        <f>ROUND(E107*P107,5)</f>
        <v>0</v>
      </c>
      <c r="R107" s="221"/>
      <c r="S107" s="221"/>
      <c r="T107" s="222">
        <v>0.105</v>
      </c>
      <c r="U107" s="221">
        <f>ROUND(E107*T107,2)</f>
        <v>10.5</v>
      </c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 t="s">
        <v>90</v>
      </c>
      <c r="AF107" s="211"/>
      <c r="AG107" s="211"/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5">
      <c r="A108" s="212">
        <v>54</v>
      </c>
      <c r="B108" s="219" t="s">
        <v>233</v>
      </c>
      <c r="C108" s="265" t="s">
        <v>234</v>
      </c>
      <c r="D108" s="221" t="s">
        <v>112</v>
      </c>
      <c r="E108" s="227">
        <v>10</v>
      </c>
      <c r="F108" s="231">
        <f>H108+J108</f>
        <v>0</v>
      </c>
      <c r="G108" s="232">
        <f>ROUND(E108*F108,2)</f>
        <v>0</v>
      </c>
      <c r="H108" s="232"/>
      <c r="I108" s="232">
        <f>ROUND(E108*H108,2)</f>
        <v>0</v>
      </c>
      <c r="J108" s="232"/>
      <c r="K108" s="232">
        <f>ROUND(E108*J108,2)</f>
        <v>0</v>
      </c>
      <c r="L108" s="232">
        <v>21</v>
      </c>
      <c r="M108" s="232">
        <f>G108*(1+L108/100)</f>
        <v>0</v>
      </c>
      <c r="N108" s="221">
        <v>6.8999999999999997E-4</v>
      </c>
      <c r="O108" s="221">
        <f>ROUND(E108*N108,5)</f>
        <v>6.8999999999999999E-3</v>
      </c>
      <c r="P108" s="221">
        <v>0</v>
      </c>
      <c r="Q108" s="221">
        <f>ROUND(E108*P108,5)</f>
        <v>0</v>
      </c>
      <c r="R108" s="221"/>
      <c r="S108" s="221"/>
      <c r="T108" s="222">
        <v>0</v>
      </c>
      <c r="U108" s="221">
        <f>ROUND(E108*T108,2)</f>
        <v>0</v>
      </c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 t="s">
        <v>93</v>
      </c>
      <c r="AF108" s="211"/>
      <c r="AG108" s="211"/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5">
      <c r="A109" s="212">
        <v>55</v>
      </c>
      <c r="B109" s="219" t="s">
        <v>235</v>
      </c>
      <c r="C109" s="265" t="s">
        <v>236</v>
      </c>
      <c r="D109" s="221" t="s">
        <v>112</v>
      </c>
      <c r="E109" s="227">
        <v>10</v>
      </c>
      <c r="F109" s="231">
        <f>H109+J109</f>
        <v>0</v>
      </c>
      <c r="G109" s="232">
        <f>ROUND(E109*F109,2)</f>
        <v>0</v>
      </c>
      <c r="H109" s="232"/>
      <c r="I109" s="232">
        <f>ROUND(E109*H109,2)</f>
        <v>0</v>
      </c>
      <c r="J109" s="232"/>
      <c r="K109" s="232">
        <f>ROUND(E109*J109,2)</f>
        <v>0</v>
      </c>
      <c r="L109" s="232">
        <v>21</v>
      </c>
      <c r="M109" s="232">
        <f>G109*(1+L109/100)</f>
        <v>0</v>
      </c>
      <c r="N109" s="221">
        <v>0</v>
      </c>
      <c r="O109" s="221">
        <f>ROUND(E109*N109,5)</f>
        <v>0</v>
      </c>
      <c r="P109" s="221">
        <v>0</v>
      </c>
      <c r="Q109" s="221">
        <f>ROUND(E109*P109,5)</f>
        <v>0</v>
      </c>
      <c r="R109" s="221"/>
      <c r="S109" s="221"/>
      <c r="T109" s="222">
        <v>0.17499999999999999</v>
      </c>
      <c r="U109" s="221">
        <f>ROUND(E109*T109,2)</f>
        <v>1.75</v>
      </c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 t="s">
        <v>90</v>
      </c>
      <c r="AF109" s="211"/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5">
      <c r="A110" s="212">
        <v>56</v>
      </c>
      <c r="B110" s="219" t="s">
        <v>237</v>
      </c>
      <c r="C110" s="265" t="s">
        <v>238</v>
      </c>
      <c r="D110" s="221" t="s">
        <v>219</v>
      </c>
      <c r="E110" s="227">
        <v>5</v>
      </c>
      <c r="F110" s="231">
        <f>H110+J110</f>
        <v>0</v>
      </c>
      <c r="G110" s="232">
        <f>ROUND(E110*F110,2)</f>
        <v>0</v>
      </c>
      <c r="H110" s="232"/>
      <c r="I110" s="232">
        <f>ROUND(E110*H110,2)</f>
        <v>0</v>
      </c>
      <c r="J110" s="232"/>
      <c r="K110" s="232">
        <f>ROUND(E110*J110,2)</f>
        <v>0</v>
      </c>
      <c r="L110" s="232">
        <v>21</v>
      </c>
      <c r="M110" s="232">
        <f>G110*(1+L110/100)</f>
        <v>0</v>
      </c>
      <c r="N110" s="221">
        <v>2.0000000000000002E-5</v>
      </c>
      <c r="O110" s="221">
        <f>ROUND(E110*N110,5)</f>
        <v>1E-4</v>
      </c>
      <c r="P110" s="221">
        <v>0</v>
      </c>
      <c r="Q110" s="221">
        <f>ROUND(E110*P110,5)</f>
        <v>0</v>
      </c>
      <c r="R110" s="221"/>
      <c r="S110" s="221"/>
      <c r="T110" s="222">
        <v>0.05</v>
      </c>
      <c r="U110" s="221">
        <f>ROUND(E110*T110,2)</f>
        <v>0.25</v>
      </c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 t="s">
        <v>90</v>
      </c>
      <c r="AF110" s="211"/>
      <c r="AG110" s="211"/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ht="20.399999999999999" outlineLevel="1" x14ac:dyDescent="0.25">
      <c r="A111" s="212">
        <v>57</v>
      </c>
      <c r="B111" s="219" t="s">
        <v>239</v>
      </c>
      <c r="C111" s="265" t="s">
        <v>240</v>
      </c>
      <c r="D111" s="221" t="s">
        <v>219</v>
      </c>
      <c r="E111" s="227">
        <v>10</v>
      </c>
      <c r="F111" s="231">
        <f>H111+J111</f>
        <v>0</v>
      </c>
      <c r="G111" s="232">
        <f>ROUND(E111*F111,2)</f>
        <v>0</v>
      </c>
      <c r="H111" s="232"/>
      <c r="I111" s="232">
        <f>ROUND(E111*H111,2)</f>
        <v>0</v>
      </c>
      <c r="J111" s="232"/>
      <c r="K111" s="232">
        <f>ROUND(E111*J111,2)</f>
        <v>0</v>
      </c>
      <c r="L111" s="232">
        <v>21</v>
      </c>
      <c r="M111" s="232">
        <f>G111*(1+L111/100)</f>
        <v>0</v>
      </c>
      <c r="N111" s="221">
        <v>0.65983000000000003</v>
      </c>
      <c r="O111" s="221">
        <f>ROUND(E111*N111,5)</f>
        <v>6.5983000000000001</v>
      </c>
      <c r="P111" s="221">
        <v>0.88</v>
      </c>
      <c r="Q111" s="221">
        <f>ROUND(E111*P111,5)</f>
        <v>8.8000000000000007</v>
      </c>
      <c r="R111" s="221"/>
      <c r="S111" s="221"/>
      <c r="T111" s="222">
        <v>2.4142199999999998</v>
      </c>
      <c r="U111" s="221">
        <f>ROUND(E111*T111,2)</f>
        <v>24.14</v>
      </c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 t="s">
        <v>90</v>
      </c>
      <c r="AF111" s="211"/>
      <c r="AG111" s="211"/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ht="31.2" outlineLevel="1" x14ac:dyDescent="0.25">
      <c r="A112" s="212"/>
      <c r="B112" s="219"/>
      <c r="C112" s="266" t="s">
        <v>241</v>
      </c>
      <c r="D112" s="223"/>
      <c r="E112" s="228"/>
      <c r="F112" s="233"/>
      <c r="G112" s="234"/>
      <c r="H112" s="232"/>
      <c r="I112" s="232"/>
      <c r="J112" s="232"/>
      <c r="K112" s="232"/>
      <c r="L112" s="232"/>
      <c r="M112" s="232"/>
      <c r="N112" s="221"/>
      <c r="O112" s="221"/>
      <c r="P112" s="221"/>
      <c r="Q112" s="221"/>
      <c r="R112" s="221"/>
      <c r="S112" s="221"/>
      <c r="T112" s="222"/>
      <c r="U112" s="221"/>
      <c r="V112" s="211"/>
      <c r="W112" s="211"/>
      <c r="X112" s="211"/>
      <c r="Y112" s="211"/>
      <c r="Z112" s="211"/>
      <c r="AA112" s="211"/>
      <c r="AB112" s="211"/>
      <c r="AC112" s="211"/>
      <c r="AD112" s="211"/>
      <c r="AE112" s="211" t="s">
        <v>95</v>
      </c>
      <c r="AF112" s="211"/>
      <c r="AG112" s="211"/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4" t="str">
        <f>C112</f>
        <v>Řezání živičného krytu do hloubky 10 cm, odstranění krytu živičného tl. 10 cm, odstranění podkladu z kameniva hrubého drceného tl. 30 cm, naložení suti a odvoz do 5 km. Vyspravení podkladu štěrkopískem, vyspravení krytu asfaltovým betonem do 7 cm.</v>
      </c>
      <c r="BB112" s="211"/>
      <c r="BC112" s="211"/>
      <c r="BD112" s="211"/>
      <c r="BE112" s="211"/>
      <c r="BF112" s="211"/>
      <c r="BG112" s="211"/>
      <c r="BH112" s="211"/>
    </row>
    <row r="113" spans="1:60" ht="20.399999999999999" outlineLevel="1" x14ac:dyDescent="0.25">
      <c r="A113" s="212">
        <v>58</v>
      </c>
      <c r="B113" s="219" t="s">
        <v>242</v>
      </c>
      <c r="C113" s="265" t="s">
        <v>243</v>
      </c>
      <c r="D113" s="221" t="s">
        <v>244</v>
      </c>
      <c r="E113" s="227">
        <v>0.2</v>
      </c>
      <c r="F113" s="231">
        <f>H113+J113</f>
        <v>0</v>
      </c>
      <c r="G113" s="232">
        <f>ROUND(E113*F113,2)</f>
        <v>0</v>
      </c>
      <c r="H113" s="232"/>
      <c r="I113" s="232">
        <f>ROUND(E113*H113,2)</f>
        <v>0</v>
      </c>
      <c r="J113" s="232"/>
      <c r="K113" s="232">
        <f>ROUND(E113*J113,2)</f>
        <v>0</v>
      </c>
      <c r="L113" s="232">
        <v>21</v>
      </c>
      <c r="M113" s="232">
        <f>G113*(1+L113/100)</f>
        <v>0</v>
      </c>
      <c r="N113" s="221">
        <v>3.4209999999999997E-2</v>
      </c>
      <c r="O113" s="221">
        <f>ROUND(E113*N113,5)</f>
        <v>6.8399999999999997E-3</v>
      </c>
      <c r="P113" s="221">
        <v>0</v>
      </c>
      <c r="Q113" s="221">
        <f>ROUND(E113*P113,5)</f>
        <v>0</v>
      </c>
      <c r="R113" s="221"/>
      <c r="S113" s="221"/>
      <c r="T113" s="222">
        <v>4.0999999999999996</v>
      </c>
      <c r="U113" s="221">
        <f>ROUND(E113*T113,2)</f>
        <v>0.82</v>
      </c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 t="s">
        <v>90</v>
      </c>
      <c r="AF113" s="211"/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x14ac:dyDescent="0.25">
      <c r="A114" s="213" t="s">
        <v>85</v>
      </c>
      <c r="B114" s="220" t="s">
        <v>56</v>
      </c>
      <c r="C114" s="268" t="s">
        <v>26</v>
      </c>
      <c r="D114" s="225"/>
      <c r="E114" s="230"/>
      <c r="F114" s="236"/>
      <c r="G114" s="236">
        <f>SUMIF(AE115:AE122,"&lt;&gt;NOR",G115:G122)</f>
        <v>0</v>
      </c>
      <c r="H114" s="236"/>
      <c r="I114" s="236">
        <f>SUM(I115:I122)</f>
        <v>0</v>
      </c>
      <c r="J114" s="236"/>
      <c r="K114" s="236">
        <f>SUM(K115:K122)</f>
        <v>0</v>
      </c>
      <c r="L114" s="236"/>
      <c r="M114" s="236">
        <f>SUM(M115:M122)</f>
        <v>0</v>
      </c>
      <c r="N114" s="225"/>
      <c r="O114" s="225">
        <f>SUM(O115:O122)</f>
        <v>0</v>
      </c>
      <c r="P114" s="225"/>
      <c r="Q114" s="225">
        <f>SUM(Q115:Q122)</f>
        <v>0</v>
      </c>
      <c r="R114" s="225"/>
      <c r="S114" s="225"/>
      <c r="T114" s="226"/>
      <c r="U114" s="225">
        <f>SUM(U115:U122)</f>
        <v>0</v>
      </c>
      <c r="AE114" t="s">
        <v>86</v>
      </c>
    </row>
    <row r="115" spans="1:60" outlineLevel="1" x14ac:dyDescent="0.25">
      <c r="A115" s="212">
        <v>59</v>
      </c>
      <c r="B115" s="219" t="s">
        <v>245</v>
      </c>
      <c r="C115" s="265" t="s">
        <v>246</v>
      </c>
      <c r="D115" s="221" t="s">
        <v>247</v>
      </c>
      <c r="E115" s="227">
        <v>1</v>
      </c>
      <c r="F115" s="231">
        <f>H115+J115</f>
        <v>0</v>
      </c>
      <c r="G115" s="232">
        <f>ROUND(E115*F115,2)</f>
        <v>0</v>
      </c>
      <c r="H115" s="232"/>
      <c r="I115" s="232">
        <f>ROUND(E115*H115,2)</f>
        <v>0</v>
      </c>
      <c r="J115" s="232"/>
      <c r="K115" s="232">
        <f>ROUND(E115*J115,2)</f>
        <v>0</v>
      </c>
      <c r="L115" s="232">
        <v>21</v>
      </c>
      <c r="M115" s="232">
        <f>G115*(1+L115/100)</f>
        <v>0</v>
      </c>
      <c r="N115" s="221">
        <v>0</v>
      </c>
      <c r="O115" s="221">
        <f>ROUND(E115*N115,5)</f>
        <v>0</v>
      </c>
      <c r="P115" s="221">
        <v>0</v>
      </c>
      <c r="Q115" s="221">
        <f>ROUND(E115*P115,5)</f>
        <v>0</v>
      </c>
      <c r="R115" s="221"/>
      <c r="S115" s="221"/>
      <c r="T115" s="222">
        <v>0</v>
      </c>
      <c r="U115" s="221">
        <f>ROUND(E115*T115,2)</f>
        <v>0</v>
      </c>
      <c r="V115" s="211"/>
      <c r="W115" s="211"/>
      <c r="X115" s="211"/>
      <c r="Y115" s="211"/>
      <c r="Z115" s="211"/>
      <c r="AA115" s="211"/>
      <c r="AB115" s="211"/>
      <c r="AC115" s="211"/>
      <c r="AD115" s="211"/>
      <c r="AE115" s="211" t="s">
        <v>90</v>
      </c>
      <c r="AF115" s="211"/>
      <c r="AG115" s="211"/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5">
      <c r="A116" s="212">
        <v>60</v>
      </c>
      <c r="B116" s="219" t="s">
        <v>248</v>
      </c>
      <c r="C116" s="265" t="s">
        <v>249</v>
      </c>
      <c r="D116" s="221" t="s">
        <v>247</v>
      </c>
      <c r="E116" s="227">
        <v>1</v>
      </c>
      <c r="F116" s="231">
        <f>H116+J116</f>
        <v>0</v>
      </c>
      <c r="G116" s="232">
        <f>ROUND(E116*F116,2)</f>
        <v>0</v>
      </c>
      <c r="H116" s="232"/>
      <c r="I116" s="232">
        <f>ROUND(E116*H116,2)</f>
        <v>0</v>
      </c>
      <c r="J116" s="232"/>
      <c r="K116" s="232">
        <f>ROUND(E116*J116,2)</f>
        <v>0</v>
      </c>
      <c r="L116" s="232">
        <v>21</v>
      </c>
      <c r="M116" s="232">
        <f>G116*(1+L116/100)</f>
        <v>0</v>
      </c>
      <c r="N116" s="221">
        <v>0</v>
      </c>
      <c r="O116" s="221">
        <f>ROUND(E116*N116,5)</f>
        <v>0</v>
      </c>
      <c r="P116" s="221">
        <v>0</v>
      </c>
      <c r="Q116" s="221">
        <f>ROUND(E116*P116,5)</f>
        <v>0</v>
      </c>
      <c r="R116" s="221"/>
      <c r="S116" s="221"/>
      <c r="T116" s="222">
        <v>0</v>
      </c>
      <c r="U116" s="221">
        <f>ROUND(E116*T116,2)</f>
        <v>0</v>
      </c>
      <c r="V116" s="211"/>
      <c r="W116" s="211"/>
      <c r="X116" s="211"/>
      <c r="Y116" s="211"/>
      <c r="Z116" s="211"/>
      <c r="AA116" s="211"/>
      <c r="AB116" s="211"/>
      <c r="AC116" s="211"/>
      <c r="AD116" s="211"/>
      <c r="AE116" s="211" t="s">
        <v>90</v>
      </c>
      <c r="AF116" s="211"/>
      <c r="AG116" s="211"/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5">
      <c r="A117" s="212">
        <v>61</v>
      </c>
      <c r="B117" s="219" t="s">
        <v>250</v>
      </c>
      <c r="C117" s="265" t="s">
        <v>251</v>
      </c>
      <c r="D117" s="221" t="s">
        <v>247</v>
      </c>
      <c r="E117" s="227">
        <v>1</v>
      </c>
      <c r="F117" s="231">
        <f>H117+J117</f>
        <v>0</v>
      </c>
      <c r="G117" s="232">
        <f>ROUND(E117*F117,2)</f>
        <v>0</v>
      </c>
      <c r="H117" s="232"/>
      <c r="I117" s="232">
        <f>ROUND(E117*H117,2)</f>
        <v>0</v>
      </c>
      <c r="J117" s="232"/>
      <c r="K117" s="232">
        <f>ROUND(E117*J117,2)</f>
        <v>0</v>
      </c>
      <c r="L117" s="232">
        <v>21</v>
      </c>
      <c r="M117" s="232">
        <f>G117*(1+L117/100)</f>
        <v>0</v>
      </c>
      <c r="N117" s="221">
        <v>0</v>
      </c>
      <c r="O117" s="221">
        <f>ROUND(E117*N117,5)</f>
        <v>0</v>
      </c>
      <c r="P117" s="221">
        <v>0</v>
      </c>
      <c r="Q117" s="221">
        <f>ROUND(E117*P117,5)</f>
        <v>0</v>
      </c>
      <c r="R117" s="221"/>
      <c r="S117" s="221"/>
      <c r="T117" s="222">
        <v>0</v>
      </c>
      <c r="U117" s="221">
        <f>ROUND(E117*T117,2)</f>
        <v>0</v>
      </c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 t="s">
        <v>90</v>
      </c>
      <c r="AF117" s="211"/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5">
      <c r="A118" s="212">
        <v>62</v>
      </c>
      <c r="B118" s="219" t="s">
        <v>252</v>
      </c>
      <c r="C118" s="265" t="s">
        <v>253</v>
      </c>
      <c r="D118" s="221" t="s">
        <v>247</v>
      </c>
      <c r="E118" s="227">
        <v>1</v>
      </c>
      <c r="F118" s="231">
        <f>H118+J118</f>
        <v>0</v>
      </c>
      <c r="G118" s="232">
        <f>ROUND(E118*F118,2)</f>
        <v>0</v>
      </c>
      <c r="H118" s="232"/>
      <c r="I118" s="232">
        <f>ROUND(E118*H118,2)</f>
        <v>0</v>
      </c>
      <c r="J118" s="232"/>
      <c r="K118" s="232">
        <f>ROUND(E118*J118,2)</f>
        <v>0</v>
      </c>
      <c r="L118" s="232">
        <v>21</v>
      </c>
      <c r="M118" s="232">
        <f>G118*(1+L118/100)</f>
        <v>0</v>
      </c>
      <c r="N118" s="221">
        <v>0</v>
      </c>
      <c r="O118" s="221">
        <f>ROUND(E118*N118,5)</f>
        <v>0</v>
      </c>
      <c r="P118" s="221">
        <v>0</v>
      </c>
      <c r="Q118" s="221">
        <f>ROUND(E118*P118,5)</f>
        <v>0</v>
      </c>
      <c r="R118" s="221"/>
      <c r="S118" s="221"/>
      <c r="T118" s="222">
        <v>0</v>
      </c>
      <c r="U118" s="221">
        <f>ROUND(E118*T118,2)</f>
        <v>0</v>
      </c>
      <c r="V118" s="211"/>
      <c r="W118" s="211"/>
      <c r="X118" s="211"/>
      <c r="Y118" s="211"/>
      <c r="Z118" s="211"/>
      <c r="AA118" s="211"/>
      <c r="AB118" s="211"/>
      <c r="AC118" s="211"/>
      <c r="AD118" s="211"/>
      <c r="AE118" s="211" t="s">
        <v>90</v>
      </c>
      <c r="AF118" s="211"/>
      <c r="AG118" s="211"/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5">
      <c r="A119" s="212">
        <v>63</v>
      </c>
      <c r="B119" s="219" t="s">
        <v>254</v>
      </c>
      <c r="C119" s="265" t="s">
        <v>255</v>
      </c>
      <c r="D119" s="221" t="s">
        <v>247</v>
      </c>
      <c r="E119" s="227">
        <v>1</v>
      </c>
      <c r="F119" s="231">
        <f>H119+J119</f>
        <v>0</v>
      </c>
      <c r="G119" s="232">
        <f>ROUND(E119*F119,2)</f>
        <v>0</v>
      </c>
      <c r="H119" s="232"/>
      <c r="I119" s="232">
        <f>ROUND(E119*H119,2)</f>
        <v>0</v>
      </c>
      <c r="J119" s="232"/>
      <c r="K119" s="232">
        <f>ROUND(E119*J119,2)</f>
        <v>0</v>
      </c>
      <c r="L119" s="232">
        <v>21</v>
      </c>
      <c r="M119" s="232">
        <f>G119*(1+L119/100)</f>
        <v>0</v>
      </c>
      <c r="N119" s="221">
        <v>0</v>
      </c>
      <c r="O119" s="221">
        <f>ROUND(E119*N119,5)</f>
        <v>0</v>
      </c>
      <c r="P119" s="221">
        <v>0</v>
      </c>
      <c r="Q119" s="221">
        <f>ROUND(E119*P119,5)</f>
        <v>0</v>
      </c>
      <c r="R119" s="221"/>
      <c r="S119" s="221"/>
      <c r="T119" s="222">
        <v>0</v>
      </c>
      <c r="U119" s="221">
        <f>ROUND(E119*T119,2)</f>
        <v>0</v>
      </c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 t="s">
        <v>90</v>
      </c>
      <c r="AF119" s="211"/>
      <c r="AG119" s="211"/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5">
      <c r="A120" s="212">
        <v>64</v>
      </c>
      <c r="B120" s="219" t="s">
        <v>256</v>
      </c>
      <c r="C120" s="265" t="s">
        <v>257</v>
      </c>
      <c r="D120" s="221" t="s">
        <v>247</v>
      </c>
      <c r="E120" s="227">
        <v>1</v>
      </c>
      <c r="F120" s="231">
        <f>H120+J120</f>
        <v>0</v>
      </c>
      <c r="G120" s="232">
        <f>ROUND(E120*F120,2)</f>
        <v>0</v>
      </c>
      <c r="H120" s="232"/>
      <c r="I120" s="232">
        <f>ROUND(E120*H120,2)</f>
        <v>0</v>
      </c>
      <c r="J120" s="232"/>
      <c r="K120" s="232">
        <f>ROUND(E120*J120,2)</f>
        <v>0</v>
      </c>
      <c r="L120" s="232">
        <v>21</v>
      </c>
      <c r="M120" s="232">
        <f>G120*(1+L120/100)</f>
        <v>0</v>
      </c>
      <c r="N120" s="221">
        <v>0</v>
      </c>
      <c r="O120" s="221">
        <f>ROUND(E120*N120,5)</f>
        <v>0</v>
      </c>
      <c r="P120" s="221">
        <v>0</v>
      </c>
      <c r="Q120" s="221">
        <f>ROUND(E120*P120,5)</f>
        <v>0</v>
      </c>
      <c r="R120" s="221"/>
      <c r="S120" s="221"/>
      <c r="T120" s="222">
        <v>0</v>
      </c>
      <c r="U120" s="221">
        <f>ROUND(E120*T120,2)</f>
        <v>0</v>
      </c>
      <c r="V120" s="211"/>
      <c r="W120" s="211"/>
      <c r="X120" s="211"/>
      <c r="Y120" s="211"/>
      <c r="Z120" s="211"/>
      <c r="AA120" s="211"/>
      <c r="AB120" s="211"/>
      <c r="AC120" s="211"/>
      <c r="AD120" s="211"/>
      <c r="AE120" s="211" t="s">
        <v>90</v>
      </c>
      <c r="AF120" s="211"/>
      <c r="AG120" s="211"/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5">
      <c r="A121" s="212">
        <v>65</v>
      </c>
      <c r="B121" s="219" t="s">
        <v>258</v>
      </c>
      <c r="C121" s="265" t="s">
        <v>259</v>
      </c>
      <c r="D121" s="221" t="s">
        <v>247</v>
      </c>
      <c r="E121" s="227">
        <v>1</v>
      </c>
      <c r="F121" s="231">
        <f>H121+J121</f>
        <v>0</v>
      </c>
      <c r="G121" s="232">
        <f>ROUND(E121*F121,2)</f>
        <v>0</v>
      </c>
      <c r="H121" s="232"/>
      <c r="I121" s="232">
        <f>ROUND(E121*H121,2)</f>
        <v>0</v>
      </c>
      <c r="J121" s="232"/>
      <c r="K121" s="232">
        <f>ROUND(E121*J121,2)</f>
        <v>0</v>
      </c>
      <c r="L121" s="232">
        <v>21</v>
      </c>
      <c r="M121" s="232">
        <f>G121*(1+L121/100)</f>
        <v>0</v>
      </c>
      <c r="N121" s="221">
        <v>0</v>
      </c>
      <c r="O121" s="221">
        <f>ROUND(E121*N121,5)</f>
        <v>0</v>
      </c>
      <c r="P121" s="221">
        <v>0</v>
      </c>
      <c r="Q121" s="221">
        <f>ROUND(E121*P121,5)</f>
        <v>0</v>
      </c>
      <c r="R121" s="221"/>
      <c r="S121" s="221"/>
      <c r="T121" s="222">
        <v>0</v>
      </c>
      <c r="U121" s="221">
        <f>ROUND(E121*T121,2)</f>
        <v>0</v>
      </c>
      <c r="V121" s="211"/>
      <c r="W121" s="211"/>
      <c r="X121" s="211"/>
      <c r="Y121" s="211"/>
      <c r="Z121" s="211"/>
      <c r="AA121" s="211"/>
      <c r="AB121" s="211"/>
      <c r="AC121" s="211"/>
      <c r="AD121" s="211"/>
      <c r="AE121" s="211" t="s">
        <v>90</v>
      </c>
      <c r="AF121" s="211"/>
      <c r="AG121" s="211"/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5">
      <c r="A122" s="212">
        <v>66</v>
      </c>
      <c r="B122" s="219" t="s">
        <v>260</v>
      </c>
      <c r="C122" s="265" t="s">
        <v>261</v>
      </c>
      <c r="D122" s="221" t="s">
        <v>247</v>
      </c>
      <c r="E122" s="227">
        <v>1</v>
      </c>
      <c r="F122" s="231">
        <f>H122+J122</f>
        <v>0</v>
      </c>
      <c r="G122" s="232">
        <f>ROUND(E122*F122,2)</f>
        <v>0</v>
      </c>
      <c r="H122" s="232"/>
      <c r="I122" s="232">
        <f>ROUND(E122*H122,2)</f>
        <v>0</v>
      </c>
      <c r="J122" s="232"/>
      <c r="K122" s="232">
        <f>ROUND(E122*J122,2)</f>
        <v>0</v>
      </c>
      <c r="L122" s="232">
        <v>21</v>
      </c>
      <c r="M122" s="232">
        <f>G122*(1+L122/100)</f>
        <v>0</v>
      </c>
      <c r="N122" s="221">
        <v>0</v>
      </c>
      <c r="O122" s="221">
        <f>ROUND(E122*N122,5)</f>
        <v>0</v>
      </c>
      <c r="P122" s="221">
        <v>0</v>
      </c>
      <c r="Q122" s="221">
        <f>ROUND(E122*P122,5)</f>
        <v>0</v>
      </c>
      <c r="R122" s="221"/>
      <c r="S122" s="221"/>
      <c r="T122" s="222">
        <v>0</v>
      </c>
      <c r="U122" s="221">
        <f>ROUND(E122*T122,2)</f>
        <v>0</v>
      </c>
      <c r="V122" s="211"/>
      <c r="W122" s="211"/>
      <c r="X122" s="211"/>
      <c r="Y122" s="211"/>
      <c r="Z122" s="211"/>
      <c r="AA122" s="211"/>
      <c r="AB122" s="211"/>
      <c r="AC122" s="211"/>
      <c r="AD122" s="211"/>
      <c r="AE122" s="211" t="s">
        <v>90</v>
      </c>
      <c r="AF122" s="211"/>
      <c r="AG122" s="211"/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x14ac:dyDescent="0.25">
      <c r="A123" s="213" t="s">
        <v>85</v>
      </c>
      <c r="B123" s="220" t="s">
        <v>57</v>
      </c>
      <c r="C123" s="268" t="s">
        <v>58</v>
      </c>
      <c r="D123" s="225"/>
      <c r="E123" s="230"/>
      <c r="F123" s="236"/>
      <c r="G123" s="236">
        <f>SUMIF(AE124:AE131,"&lt;&gt;NOR",G124:G131)</f>
        <v>0</v>
      </c>
      <c r="H123" s="236"/>
      <c r="I123" s="236">
        <f>SUM(I124:I131)</f>
        <v>0</v>
      </c>
      <c r="J123" s="236"/>
      <c r="K123" s="236">
        <f>SUM(K124:K131)</f>
        <v>0</v>
      </c>
      <c r="L123" s="236"/>
      <c r="M123" s="236">
        <f>SUM(M124:M131)</f>
        <v>0</v>
      </c>
      <c r="N123" s="225"/>
      <c r="O123" s="225">
        <f>SUM(O124:O131)</f>
        <v>0</v>
      </c>
      <c r="P123" s="225"/>
      <c r="Q123" s="225">
        <f>SUM(Q124:Q131)</f>
        <v>0</v>
      </c>
      <c r="R123" s="225"/>
      <c r="S123" s="225"/>
      <c r="T123" s="226"/>
      <c r="U123" s="225">
        <f>SUM(U124:U131)</f>
        <v>0</v>
      </c>
      <c r="AE123" t="s">
        <v>86</v>
      </c>
    </row>
    <row r="124" spans="1:60" outlineLevel="1" x14ac:dyDescent="0.25">
      <c r="A124" s="212">
        <v>67</v>
      </c>
      <c r="B124" s="219" t="s">
        <v>262</v>
      </c>
      <c r="C124" s="265" t="s">
        <v>263</v>
      </c>
      <c r="D124" s="221" t="s">
        <v>264</v>
      </c>
      <c r="E124" s="227">
        <v>20</v>
      </c>
      <c r="F124" s="231">
        <f>H124+J124</f>
        <v>0</v>
      </c>
      <c r="G124" s="232">
        <f>ROUND(E124*F124,2)</f>
        <v>0</v>
      </c>
      <c r="H124" s="232"/>
      <c r="I124" s="232">
        <f>ROUND(E124*H124,2)</f>
        <v>0</v>
      </c>
      <c r="J124" s="232"/>
      <c r="K124" s="232">
        <f>ROUND(E124*J124,2)</f>
        <v>0</v>
      </c>
      <c r="L124" s="232">
        <v>21</v>
      </c>
      <c r="M124" s="232">
        <f>G124*(1+L124/100)</f>
        <v>0</v>
      </c>
      <c r="N124" s="221">
        <v>0</v>
      </c>
      <c r="O124" s="221">
        <f>ROUND(E124*N124,5)</f>
        <v>0</v>
      </c>
      <c r="P124" s="221">
        <v>0</v>
      </c>
      <c r="Q124" s="221">
        <f>ROUND(E124*P124,5)</f>
        <v>0</v>
      </c>
      <c r="R124" s="221"/>
      <c r="S124" s="221"/>
      <c r="T124" s="222">
        <v>0</v>
      </c>
      <c r="U124" s="221">
        <f>ROUND(E124*T124,2)</f>
        <v>0</v>
      </c>
      <c r="V124" s="211"/>
      <c r="W124" s="211"/>
      <c r="X124" s="211"/>
      <c r="Y124" s="211"/>
      <c r="Z124" s="211"/>
      <c r="AA124" s="211"/>
      <c r="AB124" s="211"/>
      <c r="AC124" s="211"/>
      <c r="AD124" s="211"/>
      <c r="AE124" s="211" t="s">
        <v>90</v>
      </c>
      <c r="AF124" s="211"/>
      <c r="AG124" s="211"/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5">
      <c r="A125" s="212">
        <v>68</v>
      </c>
      <c r="B125" s="219" t="s">
        <v>265</v>
      </c>
      <c r="C125" s="265" t="s">
        <v>266</v>
      </c>
      <c r="D125" s="221" t="s">
        <v>89</v>
      </c>
      <c r="E125" s="227">
        <v>4</v>
      </c>
      <c r="F125" s="231">
        <f>H125+J125</f>
        <v>0</v>
      </c>
      <c r="G125" s="232">
        <f>ROUND(E125*F125,2)</f>
        <v>0</v>
      </c>
      <c r="H125" s="232"/>
      <c r="I125" s="232">
        <f>ROUND(E125*H125,2)</f>
        <v>0</v>
      </c>
      <c r="J125" s="232"/>
      <c r="K125" s="232">
        <f>ROUND(E125*J125,2)</f>
        <v>0</v>
      </c>
      <c r="L125" s="232">
        <v>21</v>
      </c>
      <c r="M125" s="232">
        <f>G125*(1+L125/100)</f>
        <v>0</v>
      </c>
      <c r="N125" s="221">
        <v>0</v>
      </c>
      <c r="O125" s="221">
        <f>ROUND(E125*N125,5)</f>
        <v>0</v>
      </c>
      <c r="P125" s="221">
        <v>0</v>
      </c>
      <c r="Q125" s="221">
        <f>ROUND(E125*P125,5)</f>
        <v>0</v>
      </c>
      <c r="R125" s="221"/>
      <c r="S125" s="221"/>
      <c r="T125" s="222">
        <v>0</v>
      </c>
      <c r="U125" s="221">
        <f>ROUND(E125*T125,2)</f>
        <v>0</v>
      </c>
      <c r="V125" s="211"/>
      <c r="W125" s="211"/>
      <c r="X125" s="211"/>
      <c r="Y125" s="211"/>
      <c r="Z125" s="211"/>
      <c r="AA125" s="211"/>
      <c r="AB125" s="211"/>
      <c r="AC125" s="211"/>
      <c r="AD125" s="211"/>
      <c r="AE125" s="211" t="s">
        <v>90</v>
      </c>
      <c r="AF125" s="211"/>
      <c r="AG125" s="211"/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5">
      <c r="A126" s="212">
        <v>69</v>
      </c>
      <c r="B126" s="219" t="s">
        <v>267</v>
      </c>
      <c r="C126" s="265" t="s">
        <v>268</v>
      </c>
      <c r="D126" s="221" t="s">
        <v>269</v>
      </c>
      <c r="E126" s="227">
        <v>1</v>
      </c>
      <c r="F126" s="231">
        <f>H126+J126</f>
        <v>0</v>
      </c>
      <c r="G126" s="232">
        <f>ROUND(E126*F126,2)</f>
        <v>0</v>
      </c>
      <c r="H126" s="232"/>
      <c r="I126" s="232">
        <f>ROUND(E126*H126,2)</f>
        <v>0</v>
      </c>
      <c r="J126" s="232"/>
      <c r="K126" s="232">
        <f>ROUND(E126*J126,2)</f>
        <v>0</v>
      </c>
      <c r="L126" s="232">
        <v>21</v>
      </c>
      <c r="M126" s="232">
        <f>G126*(1+L126/100)</f>
        <v>0</v>
      </c>
      <c r="N126" s="221">
        <v>0</v>
      </c>
      <c r="O126" s="221">
        <f>ROUND(E126*N126,5)</f>
        <v>0</v>
      </c>
      <c r="P126" s="221">
        <v>0</v>
      </c>
      <c r="Q126" s="221">
        <f>ROUND(E126*P126,5)</f>
        <v>0</v>
      </c>
      <c r="R126" s="221"/>
      <c r="S126" s="221"/>
      <c r="T126" s="222">
        <v>0</v>
      </c>
      <c r="U126" s="221">
        <f>ROUND(E126*T126,2)</f>
        <v>0</v>
      </c>
      <c r="V126" s="211"/>
      <c r="W126" s="211"/>
      <c r="X126" s="211"/>
      <c r="Y126" s="211"/>
      <c r="Z126" s="211"/>
      <c r="AA126" s="211"/>
      <c r="AB126" s="211"/>
      <c r="AC126" s="211"/>
      <c r="AD126" s="211"/>
      <c r="AE126" s="211" t="s">
        <v>90</v>
      </c>
      <c r="AF126" s="211"/>
      <c r="AG126" s="211"/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5">
      <c r="A127" s="212">
        <v>70</v>
      </c>
      <c r="B127" s="219" t="s">
        <v>270</v>
      </c>
      <c r="C127" s="265" t="s">
        <v>271</v>
      </c>
      <c r="D127" s="221" t="s">
        <v>264</v>
      </c>
      <c r="E127" s="227">
        <v>4</v>
      </c>
      <c r="F127" s="231">
        <f>H127+J127</f>
        <v>0</v>
      </c>
      <c r="G127" s="232">
        <f>ROUND(E127*F127,2)</f>
        <v>0</v>
      </c>
      <c r="H127" s="232"/>
      <c r="I127" s="232">
        <f>ROUND(E127*H127,2)</f>
        <v>0</v>
      </c>
      <c r="J127" s="232"/>
      <c r="K127" s="232">
        <f>ROUND(E127*J127,2)</f>
        <v>0</v>
      </c>
      <c r="L127" s="232">
        <v>21</v>
      </c>
      <c r="M127" s="232">
        <f>G127*(1+L127/100)</f>
        <v>0</v>
      </c>
      <c r="N127" s="221">
        <v>0</v>
      </c>
      <c r="O127" s="221">
        <f>ROUND(E127*N127,5)</f>
        <v>0</v>
      </c>
      <c r="P127" s="221">
        <v>0</v>
      </c>
      <c r="Q127" s="221">
        <f>ROUND(E127*P127,5)</f>
        <v>0</v>
      </c>
      <c r="R127" s="221"/>
      <c r="S127" s="221"/>
      <c r="T127" s="222">
        <v>0</v>
      </c>
      <c r="U127" s="221">
        <f>ROUND(E127*T127,2)</f>
        <v>0</v>
      </c>
      <c r="V127" s="211"/>
      <c r="W127" s="211"/>
      <c r="X127" s="211"/>
      <c r="Y127" s="211"/>
      <c r="Z127" s="211"/>
      <c r="AA127" s="211"/>
      <c r="AB127" s="211"/>
      <c r="AC127" s="211"/>
      <c r="AD127" s="211"/>
      <c r="AE127" s="211" t="s">
        <v>90</v>
      </c>
      <c r="AF127" s="211"/>
      <c r="AG127" s="211"/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5">
      <c r="A128" s="212">
        <v>71</v>
      </c>
      <c r="B128" s="219" t="s">
        <v>272</v>
      </c>
      <c r="C128" s="265" t="s">
        <v>273</v>
      </c>
      <c r="D128" s="221" t="s">
        <v>264</v>
      </c>
      <c r="E128" s="227">
        <v>40</v>
      </c>
      <c r="F128" s="231">
        <f>H128+J128</f>
        <v>0</v>
      </c>
      <c r="G128" s="232">
        <f>ROUND(E128*F128,2)</f>
        <v>0</v>
      </c>
      <c r="H128" s="232"/>
      <c r="I128" s="232">
        <f>ROUND(E128*H128,2)</f>
        <v>0</v>
      </c>
      <c r="J128" s="232"/>
      <c r="K128" s="232">
        <f>ROUND(E128*J128,2)</f>
        <v>0</v>
      </c>
      <c r="L128" s="232">
        <v>21</v>
      </c>
      <c r="M128" s="232">
        <f>G128*(1+L128/100)</f>
        <v>0</v>
      </c>
      <c r="N128" s="221">
        <v>0</v>
      </c>
      <c r="O128" s="221">
        <f>ROUND(E128*N128,5)</f>
        <v>0</v>
      </c>
      <c r="P128" s="221">
        <v>0</v>
      </c>
      <c r="Q128" s="221">
        <f>ROUND(E128*P128,5)</f>
        <v>0</v>
      </c>
      <c r="R128" s="221"/>
      <c r="S128" s="221"/>
      <c r="T128" s="222">
        <v>0</v>
      </c>
      <c r="U128" s="221">
        <f>ROUND(E128*T128,2)</f>
        <v>0</v>
      </c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1" t="s">
        <v>90</v>
      </c>
      <c r="AF128" s="211"/>
      <c r="AG128" s="211"/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5">
      <c r="A129" s="212">
        <v>72</v>
      </c>
      <c r="B129" s="219" t="s">
        <v>274</v>
      </c>
      <c r="C129" s="265" t="s">
        <v>275</v>
      </c>
      <c r="D129" s="221" t="s">
        <v>0</v>
      </c>
      <c r="E129" s="227">
        <v>1</v>
      </c>
      <c r="F129" s="231">
        <f>H129+J129</f>
        <v>0</v>
      </c>
      <c r="G129" s="232">
        <f>ROUND(E129*F129,2)</f>
        <v>0</v>
      </c>
      <c r="H129" s="232"/>
      <c r="I129" s="232">
        <f>ROUND(E129*H129,2)</f>
        <v>0</v>
      </c>
      <c r="J129" s="232"/>
      <c r="K129" s="232">
        <f>ROUND(E129*J129,2)</f>
        <v>0</v>
      </c>
      <c r="L129" s="232">
        <v>21</v>
      </c>
      <c r="M129" s="232">
        <f>G129*(1+L129/100)</f>
        <v>0</v>
      </c>
      <c r="N129" s="221">
        <v>0</v>
      </c>
      <c r="O129" s="221">
        <f>ROUND(E129*N129,5)</f>
        <v>0</v>
      </c>
      <c r="P129" s="221">
        <v>0</v>
      </c>
      <c r="Q129" s="221">
        <f>ROUND(E129*P129,5)</f>
        <v>0</v>
      </c>
      <c r="R129" s="221"/>
      <c r="S129" s="221"/>
      <c r="T129" s="222">
        <v>0</v>
      </c>
      <c r="U129" s="221">
        <f>ROUND(E129*T129,2)</f>
        <v>0</v>
      </c>
      <c r="V129" s="211"/>
      <c r="W129" s="211"/>
      <c r="X129" s="211"/>
      <c r="Y129" s="211"/>
      <c r="Z129" s="211"/>
      <c r="AA129" s="211"/>
      <c r="AB129" s="211"/>
      <c r="AC129" s="211"/>
      <c r="AD129" s="211"/>
      <c r="AE129" s="211" t="s">
        <v>90</v>
      </c>
      <c r="AF129" s="211"/>
      <c r="AG129" s="211"/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5">
      <c r="A130" s="212">
        <v>73</v>
      </c>
      <c r="B130" s="219" t="s">
        <v>276</v>
      </c>
      <c r="C130" s="265" t="s">
        <v>277</v>
      </c>
      <c r="D130" s="221" t="s">
        <v>0</v>
      </c>
      <c r="E130" s="227">
        <v>1</v>
      </c>
      <c r="F130" s="231">
        <f>H130+J130</f>
        <v>0</v>
      </c>
      <c r="G130" s="232">
        <f>ROUND(E130*F130,2)</f>
        <v>0</v>
      </c>
      <c r="H130" s="232"/>
      <c r="I130" s="232">
        <f>ROUND(E130*H130,2)</f>
        <v>0</v>
      </c>
      <c r="J130" s="232"/>
      <c r="K130" s="232">
        <f>ROUND(E130*J130,2)</f>
        <v>0</v>
      </c>
      <c r="L130" s="232">
        <v>21</v>
      </c>
      <c r="M130" s="232">
        <f>G130*(1+L130/100)</f>
        <v>0</v>
      </c>
      <c r="N130" s="221">
        <v>0</v>
      </c>
      <c r="O130" s="221">
        <f>ROUND(E130*N130,5)</f>
        <v>0</v>
      </c>
      <c r="P130" s="221">
        <v>0</v>
      </c>
      <c r="Q130" s="221">
        <f>ROUND(E130*P130,5)</f>
        <v>0</v>
      </c>
      <c r="R130" s="221"/>
      <c r="S130" s="221"/>
      <c r="T130" s="222">
        <v>0</v>
      </c>
      <c r="U130" s="221">
        <f>ROUND(E130*T130,2)</f>
        <v>0</v>
      </c>
      <c r="V130" s="211"/>
      <c r="W130" s="211"/>
      <c r="X130" s="211"/>
      <c r="Y130" s="211"/>
      <c r="Z130" s="211"/>
      <c r="AA130" s="211"/>
      <c r="AB130" s="211"/>
      <c r="AC130" s="211"/>
      <c r="AD130" s="211"/>
      <c r="AE130" s="211" t="s">
        <v>90</v>
      </c>
      <c r="AF130" s="211"/>
      <c r="AG130" s="211"/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5">
      <c r="A131" s="244">
        <v>74</v>
      </c>
      <c r="B131" s="245" t="s">
        <v>278</v>
      </c>
      <c r="C131" s="269" t="s">
        <v>279</v>
      </c>
      <c r="D131" s="246" t="s">
        <v>0</v>
      </c>
      <c r="E131" s="247">
        <v>1</v>
      </c>
      <c r="F131" s="248">
        <f>H131+J131</f>
        <v>0</v>
      </c>
      <c r="G131" s="249">
        <f>ROUND(E131*F131,2)</f>
        <v>0</v>
      </c>
      <c r="H131" s="249"/>
      <c r="I131" s="249">
        <f>ROUND(E131*H131,2)</f>
        <v>0</v>
      </c>
      <c r="J131" s="249"/>
      <c r="K131" s="249">
        <f>ROUND(E131*J131,2)</f>
        <v>0</v>
      </c>
      <c r="L131" s="249">
        <v>21</v>
      </c>
      <c r="M131" s="249">
        <f>G131*(1+L131/100)</f>
        <v>0</v>
      </c>
      <c r="N131" s="246">
        <v>0</v>
      </c>
      <c r="O131" s="246">
        <f>ROUND(E131*N131,5)</f>
        <v>0</v>
      </c>
      <c r="P131" s="246">
        <v>0</v>
      </c>
      <c r="Q131" s="246">
        <f>ROUND(E131*P131,5)</f>
        <v>0</v>
      </c>
      <c r="R131" s="246"/>
      <c r="S131" s="246"/>
      <c r="T131" s="250">
        <v>2.8E-3</v>
      </c>
      <c r="U131" s="246">
        <f>ROUND(E131*T131,2)</f>
        <v>0</v>
      </c>
      <c r="V131" s="211"/>
      <c r="W131" s="211"/>
      <c r="X131" s="211"/>
      <c r="Y131" s="211"/>
      <c r="Z131" s="211"/>
      <c r="AA131" s="211"/>
      <c r="AB131" s="211"/>
      <c r="AC131" s="211"/>
      <c r="AD131" s="211"/>
      <c r="AE131" s="211" t="s">
        <v>90</v>
      </c>
      <c r="AF131" s="211"/>
      <c r="AG131" s="211"/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x14ac:dyDescent="0.25">
      <c r="A132" s="6"/>
      <c r="B132" s="7" t="s">
        <v>183</v>
      </c>
      <c r="C132" s="270" t="s">
        <v>183</v>
      </c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AC132">
        <v>12</v>
      </c>
      <c r="AD132">
        <v>21</v>
      </c>
    </row>
    <row r="133" spans="1:60" x14ac:dyDescent="0.25">
      <c r="A133" s="251"/>
      <c r="B133" s="252" t="s">
        <v>28</v>
      </c>
      <c r="C133" s="271" t="s">
        <v>183</v>
      </c>
      <c r="D133" s="253"/>
      <c r="E133" s="253"/>
      <c r="F133" s="253"/>
      <c r="G133" s="264">
        <f>G8+G84+G114+G123</f>
        <v>0</v>
      </c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AC133">
        <f>SUMIF(L7:L131,AC132,G7:G131)</f>
        <v>0</v>
      </c>
      <c r="AD133">
        <f>SUMIF(L7:L131,AD132,G7:G131)</f>
        <v>0</v>
      </c>
      <c r="AE133" t="s">
        <v>280</v>
      </c>
    </row>
    <row r="134" spans="1:60" x14ac:dyDescent="0.25">
      <c r="A134" s="6"/>
      <c r="B134" s="7" t="s">
        <v>183</v>
      </c>
      <c r="C134" s="270" t="s">
        <v>183</v>
      </c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</row>
    <row r="135" spans="1:60" x14ac:dyDescent="0.25">
      <c r="A135" s="6"/>
      <c r="B135" s="7" t="s">
        <v>183</v>
      </c>
      <c r="C135" s="270" t="s">
        <v>183</v>
      </c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</row>
    <row r="136" spans="1:60" x14ac:dyDescent="0.25">
      <c r="A136" s="254" t="s">
        <v>281</v>
      </c>
      <c r="B136" s="254"/>
      <c r="C136" s="272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</row>
    <row r="137" spans="1:60" x14ac:dyDescent="0.25">
      <c r="A137" s="255"/>
      <c r="B137" s="256"/>
      <c r="C137" s="273"/>
      <c r="D137" s="256"/>
      <c r="E137" s="256"/>
      <c r="F137" s="256"/>
      <c r="G137" s="257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AE137" t="s">
        <v>282</v>
      </c>
    </row>
    <row r="138" spans="1:60" x14ac:dyDescent="0.25">
      <c r="A138" s="258"/>
      <c r="B138" s="259"/>
      <c r="C138" s="274"/>
      <c r="D138" s="259"/>
      <c r="E138" s="259"/>
      <c r="F138" s="259"/>
      <c r="G138" s="260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</row>
    <row r="139" spans="1:60" x14ac:dyDescent="0.25">
      <c r="A139" s="258"/>
      <c r="B139" s="259"/>
      <c r="C139" s="274"/>
      <c r="D139" s="259"/>
      <c r="E139" s="259"/>
      <c r="F139" s="259"/>
      <c r="G139" s="260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</row>
    <row r="140" spans="1:60" x14ac:dyDescent="0.25">
      <c r="A140" s="258"/>
      <c r="B140" s="259"/>
      <c r="C140" s="274"/>
      <c r="D140" s="259"/>
      <c r="E140" s="259"/>
      <c r="F140" s="259"/>
      <c r="G140" s="260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</row>
    <row r="141" spans="1:60" x14ac:dyDescent="0.25">
      <c r="A141" s="261"/>
      <c r="B141" s="262"/>
      <c r="C141" s="275"/>
      <c r="D141" s="262"/>
      <c r="E141" s="262"/>
      <c r="F141" s="262"/>
      <c r="G141" s="263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</row>
    <row r="142" spans="1:60" x14ac:dyDescent="0.25">
      <c r="A142" s="6"/>
      <c r="B142" s="7" t="s">
        <v>183</v>
      </c>
      <c r="C142" s="270" t="s">
        <v>183</v>
      </c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</row>
    <row r="143" spans="1:60" x14ac:dyDescent="0.25">
      <c r="C143" s="276"/>
      <c r="AE143" t="s">
        <v>283</v>
      </c>
    </row>
  </sheetData>
  <mergeCells count="51">
    <mergeCell ref="C112:G112"/>
    <mergeCell ref="A136:C136"/>
    <mergeCell ref="A137:G141"/>
    <mergeCell ref="C89:G89"/>
    <mergeCell ref="C92:G92"/>
    <mergeCell ref="C94:G94"/>
    <mergeCell ref="C95:G95"/>
    <mergeCell ref="C104:G104"/>
    <mergeCell ref="C106:G106"/>
    <mergeCell ref="C73:G73"/>
    <mergeCell ref="C75:G75"/>
    <mergeCell ref="C76:G76"/>
    <mergeCell ref="C77:G77"/>
    <mergeCell ref="C78:G78"/>
    <mergeCell ref="C81:G81"/>
    <mergeCell ref="C66:G66"/>
    <mergeCell ref="C67:G67"/>
    <mergeCell ref="C68:G68"/>
    <mergeCell ref="C69:G69"/>
    <mergeCell ref="C70:G70"/>
    <mergeCell ref="C72:G72"/>
    <mergeCell ref="C60:G60"/>
    <mergeCell ref="C61:G61"/>
    <mergeCell ref="C62:G62"/>
    <mergeCell ref="C63:G63"/>
    <mergeCell ref="C64:G64"/>
    <mergeCell ref="C65:G65"/>
    <mergeCell ref="C52:G52"/>
    <mergeCell ref="C53:G53"/>
    <mergeCell ref="C54:G54"/>
    <mergeCell ref="C55:G55"/>
    <mergeCell ref="C56:G56"/>
    <mergeCell ref="C57:G57"/>
    <mergeCell ref="C46:G46"/>
    <mergeCell ref="C47:G47"/>
    <mergeCell ref="C48:G48"/>
    <mergeCell ref="C49:G49"/>
    <mergeCell ref="C50:G50"/>
    <mergeCell ref="C51:G51"/>
    <mergeCell ref="C19:G19"/>
    <mergeCell ref="C26:G26"/>
    <mergeCell ref="C42:G42"/>
    <mergeCell ref="C43:G43"/>
    <mergeCell ref="C44:G44"/>
    <mergeCell ref="C45:G45"/>
    <mergeCell ref="A1:G1"/>
    <mergeCell ref="C2:G2"/>
    <mergeCell ref="C3:G3"/>
    <mergeCell ref="C4:G4"/>
    <mergeCell ref="C11:G11"/>
    <mergeCell ref="C16:G16"/>
  </mergeCells>
  <pageMargins left="0.39370078740157499" right="0.19685039370078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Srba</dc:creator>
  <cp:lastModifiedBy>Tomáš Srba</cp:lastModifiedBy>
  <cp:lastPrinted>2014-02-28T09:52:57Z</cp:lastPrinted>
  <dcterms:created xsi:type="dcterms:W3CDTF">2009-04-08T07:15:50Z</dcterms:created>
  <dcterms:modified xsi:type="dcterms:W3CDTF">2025-07-31T07:31:27Z</dcterms:modified>
</cp:coreProperties>
</file>